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10" windowWidth="15135" windowHeight="8970" tabRatio="845" activeTab="1"/>
  </bookViews>
  <sheets>
    <sheet name="ppto final" sheetId="5" r:id="rId1"/>
    <sheet name="Hoja1" sheetId="6" r:id="rId2"/>
    <sheet name="Hoja2" sheetId="7" r:id="rId3"/>
  </sheets>
  <definedNames>
    <definedName name="_xlnm.Print_Area" localSheetId="1">Hoja1!$A$5:$F$45</definedName>
    <definedName name="_xlnm.Print_Area" localSheetId="2">Hoja2!$A$5:$F$36</definedName>
    <definedName name="_xlnm.Print_Titles" localSheetId="0">'ppto final'!$6:$9</definedName>
  </definedNames>
  <calcPr calcId="144525"/>
</workbook>
</file>

<file path=xl/calcChain.xml><?xml version="1.0" encoding="utf-8"?>
<calcChain xmlns="http://schemas.openxmlformats.org/spreadsheetml/2006/main">
  <c r="F31" i="7" l="1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1" i="7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1" i="6"/>
  <c r="F32" i="7" l="1"/>
  <c r="G31" i="7" s="1"/>
  <c r="F32" i="6"/>
  <c r="G11" i="6" l="1"/>
  <c r="F35" i="6"/>
  <c r="G32" i="7"/>
  <c r="G29" i="7"/>
  <c r="G18" i="7"/>
  <c r="G27" i="7"/>
  <c r="G28" i="7"/>
  <c r="G30" i="7"/>
  <c r="G26" i="7"/>
  <c r="G16" i="7"/>
  <c r="G19" i="7"/>
  <c r="F33" i="7"/>
  <c r="G15" i="7"/>
  <c r="G23" i="7"/>
  <c r="G24" i="7"/>
  <c r="G21" i="7"/>
  <c r="G20" i="7"/>
  <c r="G17" i="7"/>
  <c r="F35" i="7"/>
  <c r="G14" i="7"/>
  <c r="G11" i="7"/>
  <c r="G13" i="7"/>
  <c r="G15" i="6"/>
  <c r="G21" i="6"/>
  <c r="G30" i="6"/>
  <c r="G14" i="6"/>
  <c r="G20" i="6"/>
  <c r="G24" i="6"/>
  <c r="G19" i="6"/>
  <c r="G18" i="6"/>
  <c r="G28" i="6"/>
  <c r="G32" i="6"/>
  <c r="G27" i="6"/>
  <c r="G23" i="6"/>
  <c r="G26" i="6"/>
  <c r="G17" i="6"/>
  <c r="G13" i="6"/>
  <c r="G31" i="6"/>
  <c r="G29" i="6"/>
  <c r="G16" i="6"/>
  <c r="F33" i="6"/>
  <c r="F34" i="6" s="1"/>
  <c r="I11" i="6"/>
  <c r="I20" i="7" l="1"/>
  <c r="H17" i="7"/>
  <c r="H26" i="7"/>
  <c r="H32" i="7"/>
  <c r="H13" i="7"/>
  <c r="I19" i="7"/>
  <c r="H18" i="7"/>
  <c r="H23" i="7"/>
  <c r="H16" i="7"/>
  <c r="H24" i="7"/>
  <c r="H30" i="7"/>
  <c r="F34" i="7"/>
  <c r="F36" i="7" s="1"/>
  <c r="I24" i="7"/>
  <c r="I29" i="7"/>
  <c r="I32" i="7"/>
  <c r="I31" i="7"/>
  <c r="I14" i="7"/>
  <c r="I26" i="7"/>
  <c r="I11" i="7"/>
  <c r="H15" i="7"/>
  <c r="I27" i="7"/>
  <c r="H14" i="7"/>
  <c r="I28" i="7"/>
  <c r="I15" i="7"/>
  <c r="I17" i="7"/>
  <c r="I21" i="7"/>
  <c r="H29" i="7"/>
  <c r="I16" i="7"/>
  <c r="H27" i="7"/>
  <c r="I30" i="7"/>
  <c r="I18" i="7"/>
  <c r="H11" i="7"/>
  <c r="I23" i="7"/>
  <c r="H21" i="7"/>
  <c r="H28" i="7"/>
  <c r="H19" i="7"/>
  <c r="H20" i="7"/>
  <c r="H31" i="7"/>
  <c r="I13" i="7"/>
  <c r="F36" i="6"/>
  <c r="F37" i="6" s="1"/>
  <c r="I23" i="6"/>
  <c r="H23" i="6"/>
  <c r="I21" i="6"/>
  <c r="H21" i="6"/>
  <c r="I27" i="6"/>
  <c r="H27" i="6"/>
  <c r="I19" i="6"/>
  <c r="H19" i="6"/>
  <c r="I30" i="6"/>
  <c r="H30" i="6"/>
  <c r="I18" i="6"/>
  <c r="H18" i="6"/>
  <c r="I13" i="6"/>
  <c r="H13" i="6"/>
  <c r="I26" i="6"/>
  <c r="H26" i="6"/>
  <c r="I14" i="6"/>
  <c r="H14" i="6"/>
  <c r="I29" i="6"/>
  <c r="H29" i="6"/>
  <c r="I28" i="6"/>
  <c r="H28" i="6"/>
  <c r="I20" i="6"/>
  <c r="H20" i="6"/>
  <c r="H11" i="6"/>
  <c r="I31" i="6"/>
  <c r="H31" i="6"/>
  <c r="I24" i="6"/>
  <c r="H24" i="6"/>
  <c r="H16" i="6"/>
  <c r="I16" i="6"/>
  <c r="I17" i="6"/>
  <c r="H17" i="6"/>
  <c r="I32" i="6"/>
  <c r="H32" i="6"/>
  <c r="I15" i="6"/>
  <c r="H15" i="6"/>
  <c r="J14" i="7" l="1"/>
  <c r="K14" i="7" s="1"/>
  <c r="J30" i="7"/>
  <c r="K30" i="7" s="1"/>
  <c r="J27" i="7"/>
  <c r="K27" i="7" s="1"/>
  <c r="J31" i="7"/>
  <c r="K31" i="7" s="1"/>
  <c r="J23" i="7"/>
  <c r="K23" i="7" s="1"/>
  <c r="J17" i="7"/>
  <c r="K17" i="7" s="1"/>
  <c r="J11" i="7"/>
  <c r="K11" i="7" s="1"/>
  <c r="J29" i="7"/>
  <c r="K29" i="7" s="1"/>
  <c r="J26" i="7"/>
  <c r="K26" i="7" s="1"/>
  <c r="J19" i="7"/>
  <c r="K19" i="7" s="1"/>
  <c r="J20" i="7"/>
  <c r="K20" i="7" s="1"/>
  <c r="J18" i="7"/>
  <c r="K18" i="7" s="1"/>
  <c r="J24" i="7"/>
  <c r="K24" i="7" s="1"/>
  <c r="J21" i="7"/>
  <c r="K21" i="7" s="1"/>
  <c r="J13" i="7"/>
  <c r="K13" i="7" s="1"/>
  <c r="J28" i="7"/>
  <c r="K28" i="7" s="1"/>
  <c r="J32" i="7"/>
  <c r="K32" i="7" s="1"/>
  <c r="J16" i="7"/>
  <c r="K16" i="7" s="1"/>
  <c r="J15" i="7"/>
  <c r="K15" i="7" s="1"/>
  <c r="J11" i="6"/>
  <c r="K11" i="6" s="1"/>
  <c r="J20" i="6"/>
  <c r="K20" i="6" s="1"/>
  <c r="F38" i="6"/>
  <c r="J14" i="6"/>
  <c r="K14" i="6" s="1"/>
  <c r="J30" i="6"/>
  <c r="K30" i="6" s="1"/>
  <c r="J23" i="6"/>
  <c r="K23" i="6" s="1"/>
  <c r="J27" i="6"/>
  <c r="K27" i="6" s="1"/>
  <c r="J16" i="6"/>
  <c r="K16" i="6" s="1"/>
  <c r="J26" i="6"/>
  <c r="K26" i="6" s="1"/>
  <c r="J24" i="6"/>
  <c r="K24" i="6" s="1"/>
  <c r="J29" i="6"/>
  <c r="K29" i="6" s="1"/>
  <c r="J32" i="6"/>
  <c r="K32" i="6" s="1"/>
  <c r="J17" i="6"/>
  <c r="K17" i="6" s="1"/>
  <c r="J28" i="6"/>
  <c r="K28" i="6" s="1"/>
  <c r="J13" i="6"/>
  <c r="K13" i="6" s="1"/>
  <c r="J19" i="6"/>
  <c r="K19" i="6" s="1"/>
  <c r="J15" i="6"/>
  <c r="K15" i="6" s="1"/>
  <c r="J31" i="6"/>
  <c r="K31" i="6" s="1"/>
  <c r="J18" i="6"/>
  <c r="K18" i="6" s="1"/>
  <c r="J21" i="6"/>
  <c r="K21" i="6" s="1"/>
  <c r="F44" i="5"/>
  <c r="F56" i="5"/>
  <c r="F55" i="5"/>
  <c r="F54" i="5"/>
  <c r="F53" i="5"/>
  <c r="F52" i="5"/>
  <c r="F51" i="5"/>
  <c r="F50" i="5"/>
  <c r="F49" i="5"/>
  <c r="F48" i="5"/>
  <c r="F47" i="5"/>
  <c r="F46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6" i="5"/>
  <c r="F15" i="5"/>
  <c r="F14" i="5"/>
  <c r="F13" i="5"/>
  <c r="F12" i="5"/>
  <c r="F11" i="5"/>
  <c r="F57" i="5" l="1"/>
  <c r="F60" i="5"/>
  <c r="F58" i="5" l="1"/>
  <c r="F59" i="5" s="1"/>
  <c r="F61" i="5" s="1"/>
</calcChain>
</file>

<file path=xl/sharedStrings.xml><?xml version="1.0" encoding="utf-8"?>
<sst xmlns="http://schemas.openxmlformats.org/spreadsheetml/2006/main" count="230" uniqueCount="110">
  <si>
    <t xml:space="preserve">No. </t>
  </si>
  <si>
    <t>UND</t>
  </si>
  <si>
    <t>CANT</t>
  </si>
  <si>
    <t>VR.UNITARIO</t>
  </si>
  <si>
    <t>VR.TOTAL</t>
  </si>
  <si>
    <t xml:space="preserve">                       UNIVERSIDAD DEL CAUCA</t>
  </si>
  <si>
    <t xml:space="preserve">                       VICERRECTORIA ADMINISTRATIVA</t>
  </si>
  <si>
    <t>DESCRIPCION</t>
  </si>
  <si>
    <t>COSTO DIRECTO + COSTO INDIRECTO</t>
  </si>
  <si>
    <t>COSTO TOTAL</t>
  </si>
  <si>
    <t>ML</t>
  </si>
  <si>
    <t>PRESUPUESTO OFICIAL</t>
  </si>
  <si>
    <t>PRELIMINARES</t>
  </si>
  <si>
    <t>M3</t>
  </si>
  <si>
    <t>M2</t>
  </si>
  <si>
    <t>UN</t>
  </si>
  <si>
    <t>COSTO DIRECTO</t>
  </si>
  <si>
    <t>AUI 25%</t>
  </si>
  <si>
    <t>IVA 16% SOBRE DE UTILIDAD</t>
  </si>
  <si>
    <t>CARPINTERIA METALICA</t>
  </si>
  <si>
    <t>PATRICIA DEL CARMEN RODRIGUEZ PARRA</t>
  </si>
  <si>
    <t>Ingeniero Civil</t>
  </si>
  <si>
    <t>Contratista de Apoyo</t>
  </si>
  <si>
    <t>División Administrativa y de Servicios</t>
  </si>
  <si>
    <t>LOCALIZACIÓN Y REPLANTEO</t>
  </si>
  <si>
    <t xml:space="preserve">EXCAVACION MANUAL EN MATERIAL COMÚN  </t>
  </si>
  <si>
    <t xml:space="preserve">DEMOLICION DE MUROS EN MAMPOSTERIA </t>
  </si>
  <si>
    <t>CORTE DE LOSA EN CONCRETO</t>
  </si>
  <si>
    <t>DESMONTE DE BANCA EN CONCRETO PREFABRICADA</t>
  </si>
  <si>
    <t>CARGUE Y RETIRO DE ESCOMBROS</t>
  </si>
  <si>
    <t>ESTRUCTURAS DE CONCRETO</t>
  </si>
  <si>
    <t>CONCRETO CICLÓPEO DE 3000 PSI</t>
  </si>
  <si>
    <t>CONCRETO DE SOLADO E=0,05 M</t>
  </si>
  <si>
    <t xml:space="preserve">CONSTRUCCIÓN DE ZAPATA EN CONCRETO DE 3000 PSI </t>
  </si>
  <si>
    <t>CONSTRUCCIÓN DE VIGA DE CIMENTACIÓN EN CONCRETO DE 3000 PSI</t>
  </si>
  <si>
    <t>CONSTRUCCIÓN DE MURO DE CONTENCIÓN EN CONCRETO DE 3000 PSI</t>
  </si>
  <si>
    <t>MAMPOSTERIA Y REPELLOS</t>
  </si>
  <si>
    <t>ENCHAPE REMATE DE MURO DE CONTENCIÓN A=0,37 LADRILLO REJILLA</t>
  </si>
  <si>
    <t>CONSTRUCCIÓN DE MURO EN LADRILLO MACIZO PRENSADO H=0,24 M ) UNA SOLA HILADA INSTALACIÓN VERTICAL</t>
  </si>
  <si>
    <t>REMATE DE MURO LAD. PRENSADO MACIZO (PANDERETA  A=0,37M)</t>
  </si>
  <si>
    <t>MEDIA CAÑA EN MORTERO IMPERM. 1:3 H=0,10 M</t>
  </si>
  <si>
    <t>REPELLO PARA MURO IMPERMEABILIZADO MORTERO 1:3</t>
  </si>
  <si>
    <t>REPELLO LISO SOBRE MURO MORTERO 1:3</t>
  </si>
  <si>
    <t>FILOS Y DILATACIONES</t>
  </si>
  <si>
    <t>3,8</t>
  </si>
  <si>
    <t>CONSTRUCCIÓN DE MURO EN SUPERBOARD 10 MMM DOS CARAS, INCLUYE PINTURA DE ACABADO</t>
  </si>
  <si>
    <t>ESTUCO Y PINTURA</t>
  </si>
  <si>
    <t>PINTURA VINILO A 3 MANOS PARA CIELO FALSO</t>
  </si>
  <si>
    <t xml:space="preserve">PINTURA BLANCA TIPO KORAZA PARA EXTERIORES 3 MANOS. </t>
  </si>
  <si>
    <t>PISOS Y ENCHAPES</t>
  </si>
  <si>
    <t>5,1</t>
  </si>
  <si>
    <t>CONTRAPISO CONCRETO E= 8CM 2.500PSI</t>
  </si>
  <si>
    <t>ALISTADO PISO 4 CM</t>
  </si>
  <si>
    <t>5,3</t>
  </si>
  <si>
    <t>TABLON GRESS 33X33 DILATAC.GRAVA 3-5CM</t>
  </si>
  <si>
    <t>SUMINISTRO E INSTALACIÓN DE GRAVILLA SUELTA SIN ESTRUCTURA  E=0,15</t>
  </si>
  <si>
    <t>SUMINISTRO E INSTALACIÓN DE BARANDA EN LÁMINA GALVANIZADA PARA DISCAPACITADOS</t>
  </si>
  <si>
    <t>ESTRUCTURA DE CUBIERTA</t>
  </si>
  <si>
    <t>ACERO ESTRUCTURAL A.S.T. M A-36 INCLUYE PINTURA</t>
  </si>
  <si>
    <t>KG</t>
  </si>
  <si>
    <t>SUMINISTRO E INSTALACIÓN DE TEJA AJOVER TRAPEZOIDAL SUPER 35 MM</t>
  </si>
  <si>
    <t xml:space="preserve">INSTALACIONES ELECTRICAS </t>
  </si>
  <si>
    <t>SALIDA ALUMBRADO A 120 VOLTIOS EN TUBERIA PVC CON  ACESORIO, CONDUCTORES No. 12 AWG THHN THWN/CU CENTELA, LINEA A TIERRA, CAJAS GALVANIZADAS 4*4 DESDE  BANDEJA  PORTA CABLE HASTA CABLE   INCLUYE INTERRUPTOR , LAMPARA FLUORESCENTE DE INCRUSTAR SIN ACRILICO  ILTEC T5 2*32</t>
  </si>
  <si>
    <t>SALIDA TOMA DOBLE CON POLO A TIERRA 120 VOLTIOS  INCLUYE TUBO PVC CONDUIT D=1/2"(3/4" donde se necesite), TOMA LEVITON, CAJA  2*4"</t>
  </si>
  <si>
    <t>CABLE AISLADO ALUMINIO NUMERO 4/0</t>
  </si>
  <si>
    <t>CAJA ELECTRICA 0,8 X 0,8 X 1 MT</t>
  </si>
  <si>
    <t>COLOCACION DE TABLERO TRIFILAR DE 4 CIRCUITOS Y ACOMETIDA</t>
  </si>
  <si>
    <t>TRASLADO  DE PUNTOS  DE  DATOS ESPECIALES POR LA LONGITUD, INCLUYE CERTIFICACION, y, HERRAJE, YACKS</t>
  </si>
  <si>
    <t>TABLERO DE BAJA TENSION .  1.80*0.70*0.50. TABLERO GENERAL DE BAJA TENSION, FABRICADO EN LAMINA COLD ROLLED CALIBRE 16, TRATADA QUIMICAMENTE PARA DESOXIDACION, DESENGRASE Y FOSFATADO CON ACABADO FINAL EN PINTURA EN POLVO DEPOSITADA ELECTROSTATICAMENTE. COLOR GRIS RALL 7032. INCLUYE: HERRAJES, BARRAJES, ANALIZADOR, INTERRUPTORES, INCLUYE ACOMETIDA</t>
  </si>
  <si>
    <t>SUMISTRO E INSTALACION DE  SISTEMA DE TIERRA CONFORMADO POR  CUATRO VARILLAS COPER WELL PURO COBRE</t>
  </si>
  <si>
    <t>OBRA DE CONSTRUCCIÓN DE SALÓN TEMÁTICO DE ESTUDIO DE LA FACULTAD DE CIENCIAS AGRARIAS DE LA UNIVERSIDAD DEL CAUCA</t>
  </si>
  <si>
    <t xml:space="preserve">                DIVISIÓN ADMINISTRATIVA DE BIENES Y SERVICIOS</t>
  </si>
  <si>
    <t>%</t>
  </si>
  <si>
    <t>interventoria</t>
  </si>
  <si>
    <t>VALOR TOTAL PPTO</t>
  </si>
  <si>
    <t>AUI</t>
  </si>
  <si>
    <t xml:space="preserve">IVA </t>
  </si>
  <si>
    <t>INTERVENTORIA</t>
  </si>
  <si>
    <t>VALOR TOTAL</t>
  </si>
  <si>
    <t>CIELOS RASOS</t>
  </si>
  <si>
    <t>CIELO RASO EN PANEL YESO ST 1/2"</t>
  </si>
  <si>
    <t>MUROS</t>
  </si>
  <si>
    <t>PTS 90X90X2 COLUMNAS</t>
  </si>
  <si>
    <t>PLATINAS DE ANCLAJE PTS</t>
  </si>
  <si>
    <t>ESTRUCTURA</t>
  </si>
  <si>
    <t>REFUERZOS Y ACCESORIOS PLASTICOS</t>
  </si>
  <si>
    <t>FILOS PLASTICOS</t>
  </si>
  <si>
    <t>DILATACIONES PLASTICAS MUROS</t>
  </si>
  <si>
    <t>REFUERZOS DE MADERA - PUERTAS Y VENTANAS</t>
  </si>
  <si>
    <t>REFUERZOS DE MADERA - MUEBLES</t>
  </si>
  <si>
    <t>SOPORTES ELECTRICOS</t>
  </si>
  <si>
    <t>SOPORTES HIDRAULICOS</t>
  </si>
  <si>
    <t>FABIO A. ANDRADE SUAREZ</t>
  </si>
  <si>
    <t>Arquitecto</t>
  </si>
  <si>
    <t xml:space="preserve">Oficina Planta fisica </t>
  </si>
  <si>
    <t>obras de adecuacion y manteniemiento en las instalaciones del campus carvajal, en santander de quilichao - cauca, para espacios administrativos complementarios (cafeteria , banos) salones de clase y laboratorios en panel yeso st 1/2</t>
  </si>
  <si>
    <t>MURO TIPO 1 - MUROS PERIMETRALES PLACA DE YESO EXTRADURA 5/8"- 2 CARAS (incluye pintura)</t>
  </si>
  <si>
    <t>MURO TIPO 4A - PLACA DE YESO EXTRADURA 5/8" - 2 CARAS - AULAS  (incluye pintura)</t>
  </si>
  <si>
    <t>MURO TIPO 1A - MUROS PERIMETRALES EN PLACA DE YESO EXTRADURA 5/8" - 1 CARA - EXTERIOR  (incluye pintura)</t>
  </si>
  <si>
    <t>MURO TIPO 2 - MUROS PERIMETRALES - PLACA DE YESO EXTRADURA 5/8" + PANEL YESO RH 5/8"  (incluye pintura)</t>
  </si>
  <si>
    <t>MURO TIPO 3 - PLACA DE YESO EXTRADURA 5/8" - 2 CARAS  (incluye pintura)</t>
  </si>
  <si>
    <t>MURO TIPO 4 - PLACA DE YESO EXTRADURA 5/8" + PANEL YESO RH 5/8" - 2 CARAS - MIXTO  (incluye pintura)</t>
  </si>
  <si>
    <t>MURO TIPO 5 -  PANEL YESO RH 5/8" + PANEL YESO RH 5/8" - 2 CARAS  (incluye pintura)</t>
  </si>
  <si>
    <t>TAPAS EN PLACA DE YESO EXTRADURA 5/8"  (incluye pintura)</t>
  </si>
  <si>
    <t>CARTERA PLACA DE YESO EXTRADURA 5/8" - 2 CARAS  (incluye pintura)</t>
  </si>
  <si>
    <t>CIELO RASO EN PANEL YESO ST 1/2"  (incluye pintura)</t>
  </si>
  <si>
    <t>MURO TIPO 1 - MUROS PERIMETRALES PLACA DE YESO EXTRADURA 5/8"- 2 CARAS  (incluye pintura)</t>
  </si>
  <si>
    <t>MURO TIPO 2 - MUROS PERIMETRALES - PLACA DE YESO EXTRADURA 5/8" + PANEL YESO RH 5/8"   (incluye pintura)</t>
  </si>
  <si>
    <t>MURO TIPO 3 - PLACA DE YESO EXTRADURA 5/8" - 2 CARAS   (incluye pintura)</t>
  </si>
  <si>
    <t>TAPAS EN PLACA DE YESO EXTRADURA 5/8"   (incluye pintura)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</si>
</sst>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2" formatCode="_(&quot;$&quot;\ * #,##0_);_(&quot;$&quot;\ * \(#,##0\);_(&quot;$&quot;\ 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&quot;$&quot;\ #,##0.00"/>
    <numFmt numFmtId="166" formatCode="\$#,##0"/>
    <numFmt numFmtId="167" formatCode="_ * #,##0.00_ ;_ * \-#,##0.00_ ;_ * &quot;-&quot;??_ ;_ @_ "/>
    <numFmt numFmtId="168" formatCode="_ * #,##0_ ;_ * \-#,##0_ ;_ * &quot;-&quot;??_ ;_ @_ "/>
    <numFmt numFmtId="169" formatCode="_(&quot;$&quot;\ * #,##0_);_(&quot;$&quot;\ * \(#,##0\);_(&quot;$&quot;\ * &quot;-&quot;??_);_(@_)"/>
    <numFmt numFmtId="170" formatCode="_(&quot;$&quot;* #,##0_);_(&quot;$&quot;* \(#,##0\);_(&quot;$&quot;* &quot;-&quot;??_);_(@_)"/>
    <numFmt numFmtId="171" formatCode="_ &quot;$&quot;\ * #,##0.00_ ;_ &quot;$&quot;\ * \-#,##0.00_ ;_ &quot;$&quot;\ * &quot;-&quot;??_ ;_ @_ "/>
    <numFmt numFmtId="172" formatCode="_ &quot;$&quot;\ * #,##0_ ;_ &quot;$&quot;\ * \-#,##0_ ;_ &quot;$&quot;\ * &quot;-&quot;??_ ;_ @_ "/>
    <numFmt numFmtId="173" formatCode="#,##0.000"/>
    <numFmt numFmtId="174" formatCode="#,##0.000000"/>
    <numFmt numFmtId="175" formatCode="#,##0.0000000"/>
    <numFmt numFmtId="176" formatCode="#,##0.00000000"/>
    <numFmt numFmtId="177" formatCode="#,##0.000000000"/>
    <numFmt numFmtId="178" formatCode="#,##0.0000000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Arial Narrow"/>
      <family val="2"/>
    </font>
    <font>
      <sz val="11"/>
      <color indexed="8"/>
      <name val="Arial Narrow"/>
      <family val="2"/>
    </font>
    <font>
      <b/>
      <sz val="11"/>
      <name val="Arial Narrow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b/>
      <i/>
      <sz val="20"/>
      <color indexed="8"/>
      <name val="Calibri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/>
    <xf numFmtId="0" fontId="2" fillId="0" borderId="0" xfId="0" applyNumberFormat="1" applyFont="1" applyFill="1" applyAlignment="1">
      <alignment horizontal="centerContinuous"/>
    </xf>
    <xf numFmtId="165" fontId="2" fillId="0" borderId="0" xfId="0" applyNumberFormat="1" applyFont="1" applyFill="1" applyAlignment="1">
      <alignment horizontal="centerContinuous"/>
    </xf>
    <xf numFmtId="10" fontId="2" fillId="0" borderId="0" xfId="0" applyNumberFormat="1" applyFont="1" applyFill="1" applyAlignment="1">
      <alignment horizontal="centerContinuous"/>
    </xf>
    <xf numFmtId="0" fontId="4" fillId="0" borderId="0" xfId="0" applyFont="1" applyFill="1"/>
    <xf numFmtId="0" fontId="4" fillId="0" borderId="0" xfId="0" applyFont="1"/>
    <xf numFmtId="165" fontId="3" fillId="0" borderId="0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vertical="center" wrapText="1"/>
    </xf>
    <xf numFmtId="166" fontId="10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3" fontId="4" fillId="0" borderId="0" xfId="3" applyFont="1" applyFill="1"/>
    <xf numFmtId="43" fontId="0" fillId="0" borderId="0" xfId="3" applyFont="1" applyFill="1"/>
    <xf numFmtId="0" fontId="12" fillId="0" borderId="0" xfId="0" applyFont="1" applyFill="1"/>
    <xf numFmtId="0" fontId="13" fillId="0" borderId="0" xfId="0" applyFont="1" applyFill="1"/>
    <xf numFmtId="2" fontId="11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vertical="center" wrapText="1"/>
    </xf>
    <xf numFmtId="166" fontId="10" fillId="0" borderId="2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 applyProtection="1">
      <alignment horizontal="center" vertical="top" wrapText="1"/>
      <protection locked="0" hidden="1"/>
    </xf>
    <xf numFmtId="0" fontId="14" fillId="0" borderId="1" xfId="0" applyFont="1" applyFill="1" applyBorder="1" applyAlignment="1" applyProtection="1">
      <alignment vertical="top"/>
      <protection locked="0"/>
    </xf>
    <xf numFmtId="0" fontId="14" fillId="0" borderId="1" xfId="0" applyFont="1" applyFill="1" applyBorder="1" applyAlignment="1" applyProtection="1">
      <alignment vertical="top" wrapText="1"/>
      <protection hidden="1"/>
    </xf>
    <xf numFmtId="4" fontId="14" fillId="0" borderId="1" xfId="0" applyNumberFormat="1" applyFont="1" applyFill="1" applyBorder="1" applyAlignment="1" applyProtection="1">
      <alignment horizontal="righ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locked="0"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right" vertical="top" wrapText="1"/>
      <protection locked="0" hidden="1"/>
    </xf>
    <xf numFmtId="168" fontId="16" fillId="0" borderId="1" xfId="3" applyNumberFormat="1" applyFont="1" applyFill="1" applyBorder="1" applyAlignment="1" applyProtection="1">
      <alignment horizontal="right" vertical="top"/>
      <protection hidden="1"/>
    </xf>
    <xf numFmtId="167" fontId="16" fillId="0" borderId="1" xfId="3" applyNumberFormat="1" applyFont="1" applyFill="1" applyBorder="1" applyAlignment="1" applyProtection="1">
      <alignment horizontal="right" vertical="top"/>
      <protection hidden="1"/>
    </xf>
    <xf numFmtId="0" fontId="1" fillId="0" borderId="1" xfId="0" applyFont="1" applyFill="1" applyBorder="1" applyAlignment="1" applyProtection="1">
      <alignment horizontal="center" vertical="top"/>
      <protection locked="0"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horizontal="right" vertical="top"/>
      <protection locked="0" hidden="1"/>
    </xf>
    <xf numFmtId="49" fontId="1" fillId="0" borderId="1" xfId="0" applyNumberFormat="1" applyFont="1" applyFill="1" applyBorder="1" applyAlignment="1" applyProtection="1">
      <alignment horizontal="center" vertical="top"/>
      <protection locked="0"/>
    </xf>
    <xf numFmtId="0" fontId="16" fillId="0" borderId="1" xfId="0" applyFont="1" applyFill="1" applyBorder="1" applyAlignment="1" applyProtection="1">
      <alignment horizontal="right" vertical="top"/>
      <protection locked="0"/>
    </xf>
    <xf numFmtId="166" fontId="0" fillId="0" borderId="0" xfId="0" applyNumberFormat="1" applyFill="1"/>
    <xf numFmtId="9" fontId="0" fillId="0" borderId="0" xfId="0" applyNumberFormat="1" applyFill="1"/>
    <xf numFmtId="0" fontId="10" fillId="0" borderId="3" xfId="0" applyNumberFormat="1" applyFont="1" applyFill="1" applyBorder="1" applyAlignment="1">
      <alignment vertical="center" wrapText="1"/>
    </xf>
    <xf numFmtId="2" fontId="19" fillId="0" borderId="4" xfId="2" applyNumberFormat="1" applyFont="1" applyBorder="1" applyAlignment="1">
      <alignment horizontal="center" vertical="center"/>
    </xf>
    <xf numFmtId="0" fontId="20" fillId="0" borderId="2" xfId="2" applyFont="1" applyFill="1" applyBorder="1" applyAlignment="1">
      <alignment horizontal="left" vertical="center" wrapText="1"/>
    </xf>
    <xf numFmtId="0" fontId="19" fillId="0" borderId="2" xfId="2" applyFont="1" applyBorder="1" applyAlignment="1">
      <alignment horizontal="center" vertical="center"/>
    </xf>
    <xf numFmtId="4" fontId="19" fillId="0" borderId="2" xfId="2" applyNumberFormat="1" applyFont="1" applyBorder="1" applyAlignment="1">
      <alignment vertical="center"/>
    </xf>
    <xf numFmtId="172" fontId="19" fillId="0" borderId="2" xfId="6" applyNumberFormat="1" applyFont="1" applyBorder="1" applyAlignment="1">
      <alignment vertical="center"/>
    </xf>
    <xf numFmtId="4" fontId="0" fillId="0" borderId="0" xfId="0" applyNumberFormat="1"/>
    <xf numFmtId="173" fontId="0" fillId="0" borderId="0" xfId="0" applyNumberFormat="1"/>
    <xf numFmtId="174" fontId="0" fillId="0" borderId="0" xfId="0" applyNumberFormat="1"/>
    <xf numFmtId="175" fontId="0" fillId="0" borderId="0" xfId="0" applyNumberFormat="1"/>
    <xf numFmtId="2" fontId="19" fillId="0" borderId="5" xfId="2" applyNumberFormat="1" applyFont="1" applyBorder="1" applyAlignment="1">
      <alignment horizontal="center" vertical="center"/>
    </xf>
    <xf numFmtId="0" fontId="20" fillId="0" borderId="1" xfId="2" applyFont="1" applyFill="1" applyBorder="1" applyAlignment="1">
      <alignment horizontal="left" vertical="center" wrapText="1"/>
    </xf>
    <xf numFmtId="0" fontId="19" fillId="0" borderId="1" xfId="2" applyFont="1" applyBorder="1" applyAlignment="1">
      <alignment horizontal="center" vertical="center"/>
    </xf>
    <xf numFmtId="4" fontId="19" fillId="0" borderId="1" xfId="2" applyNumberFormat="1" applyFont="1" applyBorder="1" applyAlignment="1">
      <alignment vertical="center"/>
    </xf>
    <xf numFmtId="172" fontId="19" fillId="0" borderId="1" xfId="6" applyNumberFormat="1" applyFont="1" applyBorder="1" applyAlignment="1">
      <alignment vertical="center"/>
    </xf>
    <xf numFmtId="176" fontId="0" fillId="0" borderId="0" xfId="0" applyNumberFormat="1"/>
    <xf numFmtId="177" fontId="0" fillId="0" borderId="0" xfId="0" applyNumberFormat="1"/>
    <xf numFmtId="4" fontId="19" fillId="0" borderId="0" xfId="2" applyNumberFormat="1" applyFont="1" applyBorder="1" applyAlignment="1">
      <alignment vertical="center"/>
    </xf>
    <xf numFmtId="0" fontId="19" fillId="0" borderId="6" xfId="2" applyFont="1" applyBorder="1" applyAlignment="1">
      <alignment horizontal="center" vertical="center"/>
    </xf>
    <xf numFmtId="4" fontId="19" fillId="0" borderId="6" xfId="2" applyNumberFormat="1" applyFont="1" applyBorder="1" applyAlignment="1">
      <alignment vertical="center"/>
    </xf>
    <xf numFmtId="172" fontId="19" fillId="0" borderId="6" xfId="6" applyNumberFormat="1" applyFont="1" applyBorder="1" applyAlignment="1">
      <alignment vertical="center"/>
    </xf>
    <xf numFmtId="0" fontId="19" fillId="0" borderId="6" xfId="2" applyFont="1" applyFill="1" applyBorder="1" applyAlignment="1">
      <alignment horizontal="center" vertical="center"/>
    </xf>
    <xf numFmtId="4" fontId="19" fillId="0" borderId="1" xfId="2" applyNumberFormat="1" applyFont="1" applyFill="1" applyBorder="1" applyAlignment="1">
      <alignment vertical="center"/>
    </xf>
    <xf numFmtId="172" fontId="19" fillId="0" borderId="6" xfId="6" applyNumberFormat="1" applyFont="1" applyFill="1" applyBorder="1" applyAlignment="1">
      <alignment vertical="center"/>
    </xf>
    <xf numFmtId="0" fontId="14" fillId="2" borderId="1" xfId="0" applyFont="1" applyFill="1" applyBorder="1" applyAlignment="1" applyProtection="1">
      <alignment vertical="top"/>
      <protection locked="0"/>
    </xf>
    <xf numFmtId="0" fontId="14" fillId="5" borderId="1" xfId="0" applyFont="1" applyFill="1" applyBorder="1" applyAlignment="1" applyProtection="1">
      <alignment vertical="top"/>
      <protection locked="0"/>
    </xf>
    <xf numFmtId="169" fontId="0" fillId="0" borderId="0" xfId="0" applyNumberFormat="1"/>
    <xf numFmtId="175" fontId="0" fillId="0" borderId="0" xfId="0" applyNumberFormat="1" applyBorder="1"/>
    <xf numFmtId="0" fontId="0" fillId="0" borderId="0" xfId="0" applyBorder="1"/>
    <xf numFmtId="177" fontId="0" fillId="0" borderId="0" xfId="0" applyNumberFormat="1" applyBorder="1"/>
    <xf numFmtId="178" fontId="19" fillId="0" borderId="0" xfId="2" applyNumberFormat="1" applyFont="1" applyBorder="1" applyAlignment="1">
      <alignment vertical="center"/>
    </xf>
    <xf numFmtId="4" fontId="0" fillId="0" borderId="0" xfId="0" applyNumberFormat="1" applyBorder="1"/>
    <xf numFmtId="0" fontId="14" fillId="3" borderId="1" xfId="0" applyFont="1" applyFill="1" applyBorder="1" applyAlignment="1" applyProtection="1">
      <alignment horizontal="center" vertical="top" wrapText="1"/>
      <protection locked="0" hidden="1"/>
    </xf>
    <xf numFmtId="0" fontId="14" fillId="3" borderId="1" xfId="0" applyFont="1" applyFill="1" applyBorder="1" applyAlignment="1" applyProtection="1">
      <alignment vertical="top" wrapText="1"/>
      <protection hidden="1"/>
    </xf>
    <xf numFmtId="167" fontId="16" fillId="3" borderId="1" xfId="3" applyNumberFormat="1" applyFont="1" applyFill="1" applyBorder="1" applyAlignment="1" applyProtection="1">
      <alignment horizontal="right" vertical="top"/>
      <protection hidden="1"/>
    </xf>
    <xf numFmtId="0" fontId="14" fillId="2" borderId="1" xfId="0" applyFont="1" applyFill="1" applyBorder="1" applyAlignment="1" applyProtection="1">
      <alignment horizontal="center" vertical="top" wrapText="1"/>
      <protection locked="0" hidden="1"/>
    </xf>
    <xf numFmtId="0" fontId="14" fillId="2" borderId="1" xfId="0" applyFont="1" applyFill="1" applyBorder="1" applyAlignment="1" applyProtection="1">
      <alignment vertical="top" wrapText="1"/>
      <protection hidden="1"/>
    </xf>
    <xf numFmtId="167" fontId="16" fillId="2" borderId="1" xfId="3" applyNumberFormat="1" applyFont="1" applyFill="1" applyBorder="1" applyAlignment="1" applyProtection="1">
      <alignment horizontal="right" vertical="top"/>
      <protection hidden="1"/>
    </xf>
    <xf numFmtId="0" fontId="0" fillId="6" borderId="1" xfId="0" applyFill="1" applyBorder="1"/>
    <xf numFmtId="9" fontId="0" fillId="6" borderId="1" xfId="5" applyFont="1" applyFill="1" applyBorder="1"/>
    <xf numFmtId="42" fontId="0" fillId="6" borderId="1" xfId="0" applyNumberFormat="1" applyFill="1" applyBorder="1"/>
    <xf numFmtId="169" fontId="0" fillId="6" borderId="1" xfId="0" applyNumberFormat="1" applyFill="1" applyBorder="1"/>
    <xf numFmtId="9" fontId="0" fillId="4" borderId="1" xfId="5" applyFont="1" applyFill="1" applyBorder="1"/>
    <xf numFmtId="42" fontId="0" fillId="4" borderId="1" xfId="0" applyNumberFormat="1" applyFill="1" applyBorder="1"/>
    <xf numFmtId="169" fontId="0" fillId="4" borderId="1" xfId="0" applyNumberFormat="1" applyFill="1" applyBorder="1"/>
    <xf numFmtId="0" fontId="14" fillId="5" borderId="1" xfId="0" applyFont="1" applyFill="1" applyBorder="1" applyAlignment="1" applyProtection="1">
      <alignment horizontal="center" vertical="top" wrapText="1"/>
      <protection locked="0" hidden="1"/>
    </xf>
    <xf numFmtId="0" fontId="14" fillId="5" borderId="1" xfId="0" applyFont="1" applyFill="1" applyBorder="1" applyAlignment="1" applyProtection="1">
      <alignment vertical="top" wrapText="1"/>
      <protection hidden="1"/>
    </xf>
    <xf numFmtId="4" fontId="14" fillId="5" borderId="1" xfId="0" applyNumberFormat="1" applyFont="1" applyFill="1" applyBorder="1" applyAlignment="1" applyProtection="1">
      <alignment horizontal="right" vertical="top" wrapText="1"/>
      <protection hidden="1"/>
    </xf>
    <xf numFmtId="0" fontId="18" fillId="4" borderId="1" xfId="0" applyFont="1" applyFill="1" applyBorder="1"/>
    <xf numFmtId="0" fontId="18" fillId="4" borderId="1" xfId="0" applyFont="1" applyFill="1" applyBorder="1" applyAlignment="1">
      <alignment horizontal="center"/>
    </xf>
    <xf numFmtId="0" fontId="21" fillId="3" borderId="7" xfId="2" applyFont="1" applyFill="1" applyBorder="1" applyAlignment="1">
      <alignment horizontal="left"/>
    </xf>
    <xf numFmtId="9" fontId="0" fillId="7" borderId="1" xfId="5" applyFont="1" applyFill="1" applyBorder="1"/>
    <xf numFmtId="42" fontId="0" fillId="7" borderId="1" xfId="0" applyNumberFormat="1" applyFill="1" applyBorder="1"/>
    <xf numFmtId="169" fontId="0" fillId="7" borderId="1" xfId="0" applyNumberFormat="1" applyFill="1" applyBorder="1"/>
    <xf numFmtId="0" fontId="22" fillId="8" borderId="2" xfId="0" applyNumberFormat="1" applyFont="1" applyFill="1" applyBorder="1" applyAlignment="1">
      <alignment vertical="center" wrapText="1"/>
    </xf>
    <xf numFmtId="166" fontId="22" fillId="8" borderId="2" xfId="0" applyNumberFormat="1" applyFont="1" applyFill="1" applyBorder="1" applyAlignment="1">
      <alignment vertical="center" wrapText="1"/>
    </xf>
    <xf numFmtId="0" fontId="18" fillId="8" borderId="0" xfId="0" applyFont="1" applyFill="1"/>
    <xf numFmtId="0" fontId="22" fillId="8" borderId="2" xfId="0" applyNumberFormat="1" applyFont="1" applyFill="1" applyBorder="1" applyAlignment="1">
      <alignment horizontal="center" vertical="center" wrapText="1"/>
    </xf>
    <xf numFmtId="2" fontId="22" fillId="8" borderId="2" xfId="0" applyNumberFormat="1" applyFont="1" applyFill="1" applyBorder="1" applyAlignment="1">
      <alignment horizontal="center" vertical="center" wrapText="1"/>
    </xf>
    <xf numFmtId="9" fontId="18" fillId="8" borderId="1" xfId="5" applyFont="1" applyFill="1" applyBorder="1"/>
    <xf numFmtId="42" fontId="18" fillId="8" borderId="1" xfId="0" applyNumberFormat="1" applyFont="1" applyFill="1" applyBorder="1"/>
    <xf numFmtId="169" fontId="18" fillId="8" borderId="1" xfId="0" applyNumberFormat="1" applyFont="1" applyFill="1" applyBorder="1"/>
    <xf numFmtId="170" fontId="17" fillId="10" borderId="0" xfId="4" applyNumberFormat="1" applyFont="1" applyFill="1"/>
    <xf numFmtId="170" fontId="17" fillId="9" borderId="0" xfId="0" applyNumberFormat="1" applyFont="1" applyFill="1"/>
    <xf numFmtId="0" fontId="23" fillId="0" borderId="0" xfId="0" applyFont="1" applyFill="1"/>
    <xf numFmtId="0" fontId="3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Alignment="1">
      <alignment horizontal="center" wrapText="1"/>
    </xf>
  </cellXfs>
  <cellStyles count="7">
    <cellStyle name="Millares" xfId="3" builtinId="3"/>
    <cellStyle name="Millares 2" xfId="1"/>
    <cellStyle name="Moneda" xfId="4" builtinId="4"/>
    <cellStyle name="Moneda 2" xfId="6"/>
    <cellStyle name="Normal" xfId="0" builtinId="0"/>
    <cellStyle name="Normal 2" xfId="2"/>
    <cellStyle name="Porcentaje" xfId="5" builtinId="5"/>
  </cellStyles>
  <dxfs count="10"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0</xdr:rowOff>
    </xdr:from>
    <xdr:to>
      <xdr:col>1</xdr:col>
      <xdr:colOff>428625</xdr:colOff>
      <xdr:row>3</xdr:row>
      <xdr:rowOff>180975</xdr:rowOff>
    </xdr:to>
    <xdr:pic>
      <xdr:nvPicPr>
        <xdr:cNvPr id="1025" name="Picture 42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0"/>
          <a:ext cx="7239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9"/>
  <sheetViews>
    <sheetView view="pageBreakPreview" topLeftCell="A54" zoomScale="112" zoomScaleNormal="100" zoomScaleSheetLayoutView="112" workbookViewId="0">
      <selection activeCell="F1" sqref="A1:F70"/>
    </sheetView>
  </sheetViews>
  <sheetFormatPr baseColWidth="10" defaultRowHeight="15" x14ac:dyDescent="0.25"/>
  <cols>
    <col min="1" max="1" width="6" style="1" customWidth="1"/>
    <col min="2" max="2" width="44.42578125" style="1" customWidth="1"/>
    <col min="3" max="3" width="9.85546875" style="1" customWidth="1"/>
    <col min="4" max="4" width="6.85546875" style="1" customWidth="1"/>
    <col min="5" max="5" width="12.85546875" style="1" customWidth="1"/>
    <col min="6" max="6" width="20.5703125" style="1" customWidth="1"/>
    <col min="7" max="7" width="11.42578125" style="1"/>
    <col min="8" max="8" width="14.140625" style="1" bestFit="1" customWidth="1"/>
  </cols>
  <sheetData>
    <row r="1" spans="1:10" x14ac:dyDescent="0.25">
      <c r="B1" s="2" t="s">
        <v>5</v>
      </c>
      <c r="C1" s="2"/>
      <c r="D1" s="3"/>
      <c r="E1" s="4"/>
      <c r="I1" s="1"/>
      <c r="J1" s="1"/>
    </row>
    <row r="2" spans="1:10" x14ac:dyDescent="0.25">
      <c r="B2" s="2" t="s">
        <v>6</v>
      </c>
      <c r="C2" s="2"/>
      <c r="D2" s="3"/>
      <c r="I2" s="1"/>
      <c r="J2" s="1"/>
    </row>
    <row r="3" spans="1:10" x14ac:dyDescent="0.25">
      <c r="B3" s="2" t="s">
        <v>71</v>
      </c>
      <c r="C3" s="2"/>
      <c r="D3" s="3"/>
      <c r="I3" s="1"/>
      <c r="J3" s="1"/>
    </row>
    <row r="4" spans="1:10" x14ac:dyDescent="0.25">
      <c r="B4" s="2"/>
      <c r="C4" s="2"/>
      <c r="D4" s="4"/>
      <c r="I4" s="1"/>
      <c r="J4" s="1"/>
    </row>
    <row r="5" spans="1:10" ht="15.75" x14ac:dyDescent="0.25">
      <c r="A5" s="113" t="s">
        <v>11</v>
      </c>
      <c r="B5" s="113"/>
      <c r="C5" s="113"/>
      <c r="D5" s="113"/>
      <c r="E5" s="113"/>
      <c r="F5" s="113"/>
    </row>
    <row r="6" spans="1:10" ht="15" customHeight="1" x14ac:dyDescent="0.25">
      <c r="A6" s="112" t="s">
        <v>70</v>
      </c>
      <c r="B6" s="112"/>
      <c r="C6" s="112"/>
      <c r="D6" s="112"/>
      <c r="E6" s="112"/>
      <c r="F6" s="112"/>
    </row>
    <row r="7" spans="1:10" ht="18.75" customHeight="1" x14ac:dyDescent="0.25">
      <c r="A7" s="112"/>
      <c r="B7" s="112"/>
      <c r="C7" s="112"/>
      <c r="D7" s="112"/>
      <c r="E7" s="112"/>
      <c r="F7" s="112"/>
    </row>
    <row r="8" spans="1:10" x14ac:dyDescent="0.25">
      <c r="A8" s="5"/>
      <c r="B8" s="6"/>
      <c r="C8" s="6"/>
      <c r="D8" s="6"/>
      <c r="E8" s="7"/>
      <c r="F8" s="8"/>
    </row>
    <row r="9" spans="1:10" s="11" customFormat="1" ht="25.5" customHeight="1" x14ac:dyDescent="0.25">
      <c r="A9" s="24" t="s">
        <v>0</v>
      </c>
      <c r="B9" s="24" t="s">
        <v>7</v>
      </c>
      <c r="C9" s="24" t="s">
        <v>1</v>
      </c>
      <c r="D9" s="24" t="s">
        <v>2</v>
      </c>
      <c r="E9" s="24" t="s">
        <v>3</v>
      </c>
      <c r="F9" s="24" t="s">
        <v>4</v>
      </c>
    </row>
    <row r="10" spans="1:10" x14ac:dyDescent="0.25">
      <c r="A10" s="30">
        <v>1</v>
      </c>
      <c r="B10" s="31" t="s">
        <v>12</v>
      </c>
      <c r="C10" s="32"/>
      <c r="D10" s="32"/>
      <c r="E10" s="32"/>
      <c r="F10" s="33"/>
      <c r="I10" s="1"/>
    </row>
    <row r="11" spans="1:10" s="10" customFormat="1" ht="16.5" customHeight="1" x14ac:dyDescent="0.25">
      <c r="A11" s="34">
        <v>1.1000000000000001</v>
      </c>
      <c r="B11" s="35" t="s">
        <v>24</v>
      </c>
      <c r="C11" s="36" t="s">
        <v>14</v>
      </c>
      <c r="D11" s="37">
        <v>138</v>
      </c>
      <c r="E11" s="38">
        <v>2758</v>
      </c>
      <c r="F11" s="39">
        <f>ROUND(+E11*D11,0)</f>
        <v>380604</v>
      </c>
      <c r="G11" s="9"/>
      <c r="H11" s="19"/>
      <c r="I11" s="9"/>
    </row>
    <row r="12" spans="1:10" s="10" customFormat="1" ht="16.5" customHeight="1" x14ac:dyDescent="0.25">
      <c r="A12" s="34">
        <v>1.2000000000000002</v>
      </c>
      <c r="B12" s="35" t="s">
        <v>25</v>
      </c>
      <c r="C12" s="36" t="s">
        <v>13</v>
      </c>
      <c r="D12" s="37">
        <v>12</v>
      </c>
      <c r="E12" s="38">
        <v>12949</v>
      </c>
      <c r="F12" s="39">
        <f t="shared" ref="F12:F56" si="0">ROUND(+E12*D12,0)</f>
        <v>155388</v>
      </c>
      <c r="G12" s="9"/>
      <c r="H12" s="19"/>
      <c r="I12" s="9"/>
    </row>
    <row r="13" spans="1:10" s="10" customFormat="1" x14ac:dyDescent="0.25">
      <c r="A13" s="34">
        <v>1.6000000000000005</v>
      </c>
      <c r="B13" s="35" t="s">
        <v>26</v>
      </c>
      <c r="C13" s="36" t="s">
        <v>14</v>
      </c>
      <c r="D13" s="37">
        <v>14</v>
      </c>
      <c r="E13" s="38">
        <v>3629</v>
      </c>
      <c r="F13" s="39">
        <f t="shared" si="0"/>
        <v>50806</v>
      </c>
      <c r="G13" s="9"/>
      <c r="H13" s="19"/>
      <c r="I13" s="9"/>
    </row>
    <row r="14" spans="1:10" s="10" customFormat="1" x14ac:dyDescent="0.25">
      <c r="A14" s="34">
        <v>1.7000000000000006</v>
      </c>
      <c r="B14" s="35" t="s">
        <v>27</v>
      </c>
      <c r="C14" s="36" t="s">
        <v>10</v>
      </c>
      <c r="D14" s="37">
        <v>32</v>
      </c>
      <c r="E14" s="38">
        <v>5950</v>
      </c>
      <c r="F14" s="39">
        <f t="shared" si="0"/>
        <v>190400</v>
      </c>
      <c r="G14" s="9"/>
      <c r="H14" s="19"/>
      <c r="I14" s="9"/>
    </row>
    <row r="15" spans="1:10" x14ac:dyDescent="0.25">
      <c r="A15" s="34">
        <v>1.8000000000000007</v>
      </c>
      <c r="B15" s="35" t="s">
        <v>28</v>
      </c>
      <c r="C15" s="36" t="s">
        <v>15</v>
      </c>
      <c r="D15" s="37">
        <v>145</v>
      </c>
      <c r="E15" s="38">
        <v>16374</v>
      </c>
      <c r="F15" s="39">
        <f t="shared" si="0"/>
        <v>2374230</v>
      </c>
      <c r="H15" s="20"/>
      <c r="I15" s="1"/>
    </row>
    <row r="16" spans="1:10" x14ac:dyDescent="0.25">
      <c r="A16" s="34">
        <v>1.9</v>
      </c>
      <c r="B16" s="35" t="s">
        <v>29</v>
      </c>
      <c r="C16" s="36" t="s">
        <v>13</v>
      </c>
      <c r="D16" s="37">
        <v>35</v>
      </c>
      <c r="E16" s="38">
        <v>15589</v>
      </c>
      <c r="F16" s="39">
        <f t="shared" si="0"/>
        <v>545615</v>
      </c>
      <c r="H16" s="20"/>
      <c r="I16" s="1"/>
    </row>
    <row r="17" spans="1:9" x14ac:dyDescent="0.25">
      <c r="A17" s="30">
        <v>2</v>
      </c>
      <c r="B17" s="31" t="s">
        <v>30</v>
      </c>
      <c r="C17" s="32"/>
      <c r="D17" s="32"/>
      <c r="E17" s="32"/>
      <c r="F17" s="39"/>
      <c r="H17" s="20"/>
      <c r="I17" s="1"/>
    </row>
    <row r="18" spans="1:9" x14ac:dyDescent="0.25">
      <c r="A18" s="34">
        <v>2.1</v>
      </c>
      <c r="B18" s="35" t="s">
        <v>31</v>
      </c>
      <c r="C18" s="36" t="s">
        <v>13</v>
      </c>
      <c r="D18" s="37">
        <v>2.2999999999999998</v>
      </c>
      <c r="E18" s="38">
        <v>278211</v>
      </c>
      <c r="F18" s="39">
        <f t="shared" si="0"/>
        <v>639885</v>
      </c>
      <c r="H18" s="20"/>
      <c r="I18" s="1"/>
    </row>
    <row r="19" spans="1:9" x14ac:dyDescent="0.25">
      <c r="A19" s="34">
        <v>2.2000000000000002</v>
      </c>
      <c r="B19" s="35" t="s">
        <v>32</v>
      </c>
      <c r="C19" s="36" t="s">
        <v>14</v>
      </c>
      <c r="D19" s="37">
        <v>8</v>
      </c>
      <c r="E19" s="38">
        <v>24845</v>
      </c>
      <c r="F19" s="39">
        <f t="shared" si="0"/>
        <v>198760</v>
      </c>
      <c r="H19" s="20"/>
      <c r="I19" s="1"/>
    </row>
    <row r="20" spans="1:9" ht="25.5" x14ac:dyDescent="0.25">
      <c r="A20" s="34">
        <v>2.2999999999999998</v>
      </c>
      <c r="B20" s="35" t="s">
        <v>33</v>
      </c>
      <c r="C20" s="36" t="s">
        <v>13</v>
      </c>
      <c r="D20" s="37">
        <v>3</v>
      </c>
      <c r="E20" s="38">
        <v>351069</v>
      </c>
      <c r="F20" s="39">
        <f t="shared" si="0"/>
        <v>1053207</v>
      </c>
      <c r="H20" s="20"/>
      <c r="I20" s="1"/>
    </row>
    <row r="21" spans="1:9" ht="25.5" x14ac:dyDescent="0.25">
      <c r="A21" s="34">
        <v>2.4</v>
      </c>
      <c r="B21" s="35" t="s">
        <v>34</v>
      </c>
      <c r="C21" s="36" t="s">
        <v>13</v>
      </c>
      <c r="D21" s="37">
        <v>4.5</v>
      </c>
      <c r="E21" s="38">
        <v>512150</v>
      </c>
      <c r="F21" s="39">
        <f t="shared" si="0"/>
        <v>2304675</v>
      </c>
      <c r="H21" s="20"/>
      <c r="I21" s="1"/>
    </row>
    <row r="22" spans="1:9" ht="25.5" x14ac:dyDescent="0.25">
      <c r="A22" s="34">
        <v>2.5</v>
      </c>
      <c r="B22" s="35" t="s">
        <v>35</v>
      </c>
      <c r="C22" s="36" t="s">
        <v>13</v>
      </c>
      <c r="D22" s="37">
        <v>2.7</v>
      </c>
      <c r="E22" s="38">
        <v>502630</v>
      </c>
      <c r="F22" s="39">
        <f t="shared" si="0"/>
        <v>1357101</v>
      </c>
      <c r="H22" s="20"/>
      <c r="I22" s="1"/>
    </row>
    <row r="23" spans="1:9" x14ac:dyDescent="0.25">
      <c r="A23" s="30">
        <v>3</v>
      </c>
      <c r="B23" s="31" t="s">
        <v>36</v>
      </c>
      <c r="C23" s="32"/>
      <c r="D23" s="32"/>
      <c r="E23" s="32"/>
      <c r="F23" s="39">
        <f t="shared" si="0"/>
        <v>0</v>
      </c>
      <c r="H23" s="20"/>
      <c r="I23" s="1"/>
    </row>
    <row r="24" spans="1:9" x14ac:dyDescent="0.25">
      <c r="A24" s="40"/>
      <c r="B24" s="35"/>
      <c r="C24" s="41"/>
      <c r="D24" s="42"/>
      <c r="E24" s="38"/>
      <c r="F24" s="39">
        <f t="shared" si="0"/>
        <v>0</v>
      </c>
      <c r="H24" s="20"/>
      <c r="I24" s="1"/>
    </row>
    <row r="25" spans="1:9" ht="25.5" x14ac:dyDescent="0.25">
      <c r="A25" s="34">
        <v>3.1</v>
      </c>
      <c r="B25" s="35" t="s">
        <v>37</v>
      </c>
      <c r="C25" s="36" t="s">
        <v>10</v>
      </c>
      <c r="D25" s="37">
        <v>52</v>
      </c>
      <c r="E25" s="38">
        <v>23829</v>
      </c>
      <c r="F25" s="39">
        <f t="shared" si="0"/>
        <v>1239108</v>
      </c>
      <c r="H25" s="20"/>
      <c r="I25" s="1"/>
    </row>
    <row r="26" spans="1:9" ht="38.25" x14ac:dyDescent="0.25">
      <c r="A26" s="34">
        <v>3.2</v>
      </c>
      <c r="B26" s="35" t="s">
        <v>38</v>
      </c>
      <c r="C26" s="36" t="s">
        <v>10</v>
      </c>
      <c r="D26" s="37">
        <v>27</v>
      </c>
      <c r="E26" s="38">
        <v>42586</v>
      </c>
      <c r="F26" s="39">
        <f t="shared" si="0"/>
        <v>1149822</v>
      </c>
      <c r="H26" s="20"/>
      <c r="I26" s="1"/>
    </row>
    <row r="27" spans="1:9" ht="25.5" x14ac:dyDescent="0.25">
      <c r="A27" s="34">
        <v>3.3</v>
      </c>
      <c r="B27" s="35" t="s">
        <v>39</v>
      </c>
      <c r="C27" s="36" t="s">
        <v>10</v>
      </c>
      <c r="D27" s="37">
        <v>32</v>
      </c>
      <c r="E27" s="38">
        <v>15876</v>
      </c>
      <c r="F27" s="39">
        <f t="shared" si="0"/>
        <v>508032</v>
      </c>
      <c r="H27" s="20"/>
      <c r="I27" s="1"/>
    </row>
    <row r="28" spans="1:9" x14ac:dyDescent="0.25">
      <c r="A28" s="34">
        <v>3.4</v>
      </c>
      <c r="B28" s="35" t="s">
        <v>40</v>
      </c>
      <c r="C28" s="36" t="s">
        <v>10</v>
      </c>
      <c r="D28" s="37">
        <v>32</v>
      </c>
      <c r="E28" s="38">
        <v>12328</v>
      </c>
      <c r="F28" s="39">
        <f t="shared" si="0"/>
        <v>394496</v>
      </c>
      <c r="H28" s="20"/>
      <c r="I28" s="1"/>
    </row>
    <row r="29" spans="1:9" ht="25.5" x14ac:dyDescent="0.25">
      <c r="A29" s="34">
        <v>3.5</v>
      </c>
      <c r="B29" s="35" t="s">
        <v>41</v>
      </c>
      <c r="C29" s="36" t="s">
        <v>14</v>
      </c>
      <c r="D29" s="37">
        <v>15</v>
      </c>
      <c r="E29" s="38">
        <v>20425</v>
      </c>
      <c r="F29" s="39">
        <f t="shared" si="0"/>
        <v>306375</v>
      </c>
      <c r="I29" s="1"/>
    </row>
    <row r="30" spans="1:9" x14ac:dyDescent="0.25">
      <c r="A30" s="34">
        <v>3.6</v>
      </c>
      <c r="B30" s="35" t="s">
        <v>42</v>
      </c>
      <c r="C30" s="36" t="s">
        <v>14</v>
      </c>
      <c r="D30" s="37">
        <v>26.35</v>
      </c>
      <c r="E30" s="38">
        <v>17185</v>
      </c>
      <c r="F30" s="39">
        <f t="shared" si="0"/>
        <v>452825</v>
      </c>
      <c r="I30" s="1"/>
    </row>
    <row r="31" spans="1:9" x14ac:dyDescent="0.25">
      <c r="A31" s="34">
        <v>3.7</v>
      </c>
      <c r="B31" s="35" t="s">
        <v>43</v>
      </c>
      <c r="C31" s="36" t="s">
        <v>10</v>
      </c>
      <c r="D31" s="37">
        <v>12.2</v>
      </c>
      <c r="E31" s="38">
        <v>3339</v>
      </c>
      <c r="F31" s="39">
        <f t="shared" si="0"/>
        <v>40736</v>
      </c>
      <c r="I31" s="1"/>
    </row>
    <row r="32" spans="1:9" ht="25.5" x14ac:dyDescent="0.25">
      <c r="A32" s="34" t="s">
        <v>44</v>
      </c>
      <c r="B32" s="35" t="s">
        <v>45</v>
      </c>
      <c r="C32" s="36" t="s">
        <v>14</v>
      </c>
      <c r="D32" s="37">
        <v>109</v>
      </c>
      <c r="E32" s="38">
        <v>93154</v>
      </c>
      <c r="F32" s="39">
        <f t="shared" si="0"/>
        <v>10153786</v>
      </c>
      <c r="I32" s="1"/>
    </row>
    <row r="33" spans="1:9" x14ac:dyDescent="0.25">
      <c r="A33" s="30">
        <v>4</v>
      </c>
      <c r="B33" s="31" t="s">
        <v>46</v>
      </c>
      <c r="C33" s="32"/>
      <c r="D33" s="32"/>
      <c r="E33" s="32"/>
      <c r="F33" s="39">
        <f t="shared" si="0"/>
        <v>0</v>
      </c>
      <c r="I33" s="1"/>
    </row>
    <row r="34" spans="1:9" x14ac:dyDescent="0.25">
      <c r="A34" s="40"/>
      <c r="B34" s="35"/>
      <c r="C34" s="41"/>
      <c r="D34" s="42"/>
      <c r="E34" s="38"/>
      <c r="F34" s="39">
        <f t="shared" si="0"/>
        <v>0</v>
      </c>
      <c r="I34" s="1"/>
    </row>
    <row r="35" spans="1:9" x14ac:dyDescent="0.25">
      <c r="A35" s="34">
        <v>4.0999999999999996</v>
      </c>
      <c r="B35" s="35" t="s">
        <v>47</v>
      </c>
      <c r="C35" s="36" t="s">
        <v>14</v>
      </c>
      <c r="D35" s="37">
        <v>115</v>
      </c>
      <c r="E35" s="38">
        <v>6140</v>
      </c>
      <c r="F35" s="39">
        <f t="shared" si="0"/>
        <v>706100</v>
      </c>
      <c r="I35" s="1"/>
    </row>
    <row r="36" spans="1:9" ht="25.5" x14ac:dyDescent="0.25">
      <c r="A36" s="34">
        <v>4.5</v>
      </c>
      <c r="B36" s="35" t="s">
        <v>48</v>
      </c>
      <c r="C36" s="36" t="s">
        <v>14</v>
      </c>
      <c r="D36" s="37">
        <v>105</v>
      </c>
      <c r="E36" s="38">
        <v>9201</v>
      </c>
      <c r="F36" s="39">
        <f t="shared" si="0"/>
        <v>966105</v>
      </c>
      <c r="I36" s="1"/>
    </row>
    <row r="37" spans="1:9" x14ac:dyDescent="0.25">
      <c r="A37" s="30">
        <v>5</v>
      </c>
      <c r="B37" s="31" t="s">
        <v>49</v>
      </c>
      <c r="C37" s="32"/>
      <c r="D37" s="32"/>
      <c r="E37" s="32"/>
      <c r="F37" s="39">
        <f t="shared" si="0"/>
        <v>0</v>
      </c>
      <c r="I37" s="1"/>
    </row>
    <row r="38" spans="1:9" x14ac:dyDescent="0.25">
      <c r="A38" s="40"/>
      <c r="B38" s="35"/>
      <c r="C38" s="41"/>
      <c r="D38" s="42"/>
      <c r="E38" s="38"/>
      <c r="F38" s="39">
        <f t="shared" si="0"/>
        <v>0</v>
      </c>
      <c r="I38" s="1"/>
    </row>
    <row r="39" spans="1:9" x14ac:dyDescent="0.25">
      <c r="A39" s="43" t="s">
        <v>50</v>
      </c>
      <c r="B39" s="35" t="s">
        <v>51</v>
      </c>
      <c r="C39" s="41" t="s">
        <v>14</v>
      </c>
      <c r="D39" s="44">
        <v>105</v>
      </c>
      <c r="E39" s="38">
        <v>30437</v>
      </c>
      <c r="F39" s="39">
        <f t="shared" si="0"/>
        <v>3195885</v>
      </c>
      <c r="I39" s="1"/>
    </row>
    <row r="40" spans="1:9" x14ac:dyDescent="0.25">
      <c r="A40" s="43" t="s">
        <v>50</v>
      </c>
      <c r="B40" s="35" t="s">
        <v>52</v>
      </c>
      <c r="C40" s="41" t="s">
        <v>14</v>
      </c>
      <c r="D40" s="44">
        <v>105</v>
      </c>
      <c r="E40" s="38">
        <v>20164</v>
      </c>
      <c r="F40" s="39">
        <f t="shared" si="0"/>
        <v>2117220</v>
      </c>
      <c r="I40" s="1"/>
    </row>
    <row r="41" spans="1:9" x14ac:dyDescent="0.25">
      <c r="A41" s="43" t="s">
        <v>53</v>
      </c>
      <c r="B41" s="35" t="s">
        <v>54</v>
      </c>
      <c r="C41" s="41" t="s">
        <v>14</v>
      </c>
      <c r="D41" s="44">
        <v>105</v>
      </c>
      <c r="E41" s="38">
        <v>42584</v>
      </c>
      <c r="F41" s="39">
        <f t="shared" si="0"/>
        <v>4471320</v>
      </c>
      <c r="I41" s="1"/>
    </row>
    <row r="42" spans="1:9" ht="25.5" x14ac:dyDescent="0.25">
      <c r="A42" s="34">
        <v>5.4</v>
      </c>
      <c r="B42" s="35" t="s">
        <v>55</v>
      </c>
      <c r="C42" s="36" t="s">
        <v>14</v>
      </c>
      <c r="D42" s="37">
        <v>25</v>
      </c>
      <c r="E42" s="38">
        <v>33592</v>
      </c>
      <c r="F42" s="39">
        <f t="shared" si="0"/>
        <v>839800</v>
      </c>
      <c r="I42" s="1"/>
    </row>
    <row r="43" spans="1:9" x14ac:dyDescent="0.25">
      <c r="A43" s="30">
        <v>6</v>
      </c>
      <c r="B43" s="31" t="s">
        <v>19</v>
      </c>
      <c r="C43" s="32"/>
      <c r="D43" s="32"/>
      <c r="E43" s="32"/>
      <c r="F43" s="39"/>
      <c r="I43" s="1"/>
    </row>
    <row r="44" spans="1:9" ht="25.5" x14ac:dyDescent="0.25">
      <c r="A44" s="34">
        <v>6.1</v>
      </c>
      <c r="B44" s="35" t="s">
        <v>56</v>
      </c>
      <c r="C44" s="36" t="s">
        <v>10</v>
      </c>
      <c r="D44" s="37">
        <v>12</v>
      </c>
      <c r="E44" s="38">
        <v>149319</v>
      </c>
      <c r="F44" s="39">
        <f t="shared" si="0"/>
        <v>1791828</v>
      </c>
    </row>
    <row r="45" spans="1:9" x14ac:dyDescent="0.25">
      <c r="A45" s="30">
        <v>7</v>
      </c>
      <c r="B45" s="31" t="s">
        <v>57</v>
      </c>
      <c r="C45" s="32"/>
      <c r="D45" s="32"/>
      <c r="E45" s="32"/>
      <c r="F45" s="39"/>
    </row>
    <row r="46" spans="1:9" x14ac:dyDescent="0.25">
      <c r="A46" s="34">
        <v>7.1</v>
      </c>
      <c r="B46" s="35" t="s">
        <v>58</v>
      </c>
      <c r="C46" s="36" t="s">
        <v>59</v>
      </c>
      <c r="D46" s="37">
        <v>2709</v>
      </c>
      <c r="E46" s="38">
        <v>7328</v>
      </c>
      <c r="F46" s="39">
        <f t="shared" si="0"/>
        <v>19851552</v>
      </c>
    </row>
    <row r="47" spans="1:9" ht="25.5" x14ac:dyDescent="0.25">
      <c r="A47" s="34">
        <v>7.2</v>
      </c>
      <c r="B47" s="35" t="s">
        <v>60</v>
      </c>
      <c r="C47" s="36" t="s">
        <v>14</v>
      </c>
      <c r="D47" s="37">
        <v>105</v>
      </c>
      <c r="E47" s="38">
        <v>32316</v>
      </c>
      <c r="F47" s="39">
        <f t="shared" si="0"/>
        <v>3393180</v>
      </c>
    </row>
    <row r="48" spans="1:9" x14ac:dyDescent="0.25">
      <c r="A48" s="30">
        <v>8</v>
      </c>
      <c r="B48" s="31" t="s">
        <v>61</v>
      </c>
      <c r="C48" s="32"/>
      <c r="D48" s="32"/>
      <c r="E48" s="32"/>
      <c r="F48" s="39">
        <f t="shared" si="0"/>
        <v>0</v>
      </c>
    </row>
    <row r="49" spans="1:7" ht="89.25" x14ac:dyDescent="0.25">
      <c r="A49" s="34">
        <v>8.1</v>
      </c>
      <c r="B49" s="35" t="s">
        <v>62</v>
      </c>
      <c r="C49" s="36" t="s">
        <v>15</v>
      </c>
      <c r="D49" s="37">
        <v>6</v>
      </c>
      <c r="E49" s="38">
        <v>224426</v>
      </c>
      <c r="F49" s="39">
        <f t="shared" si="0"/>
        <v>1346556</v>
      </c>
    </row>
    <row r="50" spans="1:7" ht="38.25" x14ac:dyDescent="0.25">
      <c r="A50" s="34">
        <v>8.1999999999999993</v>
      </c>
      <c r="B50" s="35" t="s">
        <v>63</v>
      </c>
      <c r="C50" s="36" t="s">
        <v>15</v>
      </c>
      <c r="D50" s="37">
        <v>16</v>
      </c>
      <c r="E50" s="38">
        <v>91838</v>
      </c>
      <c r="F50" s="39">
        <f t="shared" si="0"/>
        <v>1469408</v>
      </c>
    </row>
    <row r="51" spans="1:7" x14ac:dyDescent="0.25">
      <c r="A51" s="43"/>
      <c r="B51" s="35" t="s">
        <v>64</v>
      </c>
      <c r="C51" s="41" t="s">
        <v>10</v>
      </c>
      <c r="D51" s="44">
        <v>50</v>
      </c>
      <c r="E51" s="38">
        <v>12807</v>
      </c>
      <c r="F51" s="39">
        <f t="shared" si="0"/>
        <v>640350</v>
      </c>
    </row>
    <row r="52" spans="1:7" x14ac:dyDescent="0.25">
      <c r="A52" s="43"/>
      <c r="B52" s="35" t="s">
        <v>65</v>
      </c>
      <c r="C52" s="41" t="s">
        <v>1</v>
      </c>
      <c r="D52" s="44">
        <v>1</v>
      </c>
      <c r="E52" s="38">
        <v>293797</v>
      </c>
      <c r="F52" s="39">
        <f t="shared" si="0"/>
        <v>293797</v>
      </c>
    </row>
    <row r="53" spans="1:7" ht="25.5" x14ac:dyDescent="0.25">
      <c r="A53" s="34">
        <v>8.8000000000000007</v>
      </c>
      <c r="B53" s="35" t="s">
        <v>66</v>
      </c>
      <c r="C53" s="36" t="s">
        <v>15</v>
      </c>
      <c r="D53" s="37">
        <v>1</v>
      </c>
      <c r="E53" s="38">
        <v>62057</v>
      </c>
      <c r="F53" s="39">
        <f t="shared" si="0"/>
        <v>62057</v>
      </c>
    </row>
    <row r="54" spans="1:7" ht="38.25" x14ac:dyDescent="0.25">
      <c r="A54" s="34">
        <v>8.1</v>
      </c>
      <c r="B54" s="35" t="s">
        <v>67</v>
      </c>
      <c r="C54" s="36" t="s">
        <v>15</v>
      </c>
      <c r="D54" s="37">
        <v>10</v>
      </c>
      <c r="E54" s="38">
        <v>276550</v>
      </c>
      <c r="F54" s="39">
        <f t="shared" si="0"/>
        <v>2765500</v>
      </c>
    </row>
    <row r="55" spans="1:7" ht="102" x14ac:dyDescent="0.25">
      <c r="A55" s="34">
        <v>8.1199999999999992</v>
      </c>
      <c r="B55" s="35" t="s">
        <v>68</v>
      </c>
      <c r="C55" s="36" t="s">
        <v>15</v>
      </c>
      <c r="D55" s="37">
        <v>1</v>
      </c>
      <c r="E55" s="38">
        <v>592908</v>
      </c>
      <c r="F55" s="39">
        <f t="shared" si="0"/>
        <v>592908</v>
      </c>
    </row>
    <row r="56" spans="1:7" ht="38.25" x14ac:dyDescent="0.25">
      <c r="A56" s="34">
        <v>8.1300000000000008</v>
      </c>
      <c r="B56" s="35" t="s">
        <v>69</v>
      </c>
      <c r="C56" s="36" t="s">
        <v>15</v>
      </c>
      <c r="D56" s="37">
        <v>1</v>
      </c>
      <c r="E56" s="38">
        <v>1436752</v>
      </c>
      <c r="F56" s="39">
        <f t="shared" si="0"/>
        <v>1436752</v>
      </c>
    </row>
    <row r="57" spans="1:7" ht="15.75" x14ac:dyDescent="0.25">
      <c r="B57" s="25" t="s">
        <v>16</v>
      </c>
      <c r="C57" s="26"/>
      <c r="D57" s="27"/>
      <c r="E57" s="28"/>
      <c r="F57" s="29">
        <f>SUM(F11:F56)</f>
        <v>69436169</v>
      </c>
    </row>
    <row r="58" spans="1:7" ht="15.75" x14ac:dyDescent="0.25">
      <c r="B58" s="12" t="s">
        <v>17</v>
      </c>
      <c r="C58" s="13"/>
      <c r="D58" s="23"/>
      <c r="E58" s="14"/>
      <c r="F58" s="15">
        <f>F57*0.25</f>
        <v>17359042.25</v>
      </c>
      <c r="G58" s="45"/>
    </row>
    <row r="59" spans="1:7" ht="31.5" x14ac:dyDescent="0.25">
      <c r="B59" s="12" t="s">
        <v>8</v>
      </c>
      <c r="C59" s="16"/>
      <c r="D59" s="17"/>
      <c r="E59" s="15"/>
      <c r="F59" s="15">
        <f>+F57+F58</f>
        <v>86795211.25</v>
      </c>
    </row>
    <row r="60" spans="1:7" ht="15.75" x14ac:dyDescent="0.25">
      <c r="B60" s="12" t="s">
        <v>18</v>
      </c>
      <c r="C60" s="18"/>
      <c r="D60" s="17"/>
      <c r="E60" s="15"/>
      <c r="F60" s="15">
        <f>+F57*0.05*0.16</f>
        <v>555489.35200000007</v>
      </c>
    </row>
    <row r="61" spans="1:7" ht="15.75" x14ac:dyDescent="0.25">
      <c r="B61" s="12" t="s">
        <v>9</v>
      </c>
      <c r="C61" s="18"/>
      <c r="D61" s="17"/>
      <c r="E61" s="15"/>
      <c r="F61" s="15">
        <f>F60+F59</f>
        <v>87350700.601999998</v>
      </c>
    </row>
    <row r="66" spans="2:2" x14ac:dyDescent="0.25">
      <c r="B66" s="21" t="s">
        <v>20</v>
      </c>
    </row>
    <row r="67" spans="2:2" x14ac:dyDescent="0.25">
      <c r="B67" s="22" t="s">
        <v>21</v>
      </c>
    </row>
    <row r="68" spans="2:2" x14ac:dyDescent="0.25">
      <c r="B68" s="22" t="s">
        <v>22</v>
      </c>
    </row>
    <row r="69" spans="2:2" x14ac:dyDescent="0.25">
      <c r="B69" s="22" t="s">
        <v>23</v>
      </c>
    </row>
  </sheetData>
  <mergeCells count="2">
    <mergeCell ref="A6:F7"/>
    <mergeCell ref="A5:F5"/>
  </mergeCells>
  <phoneticPr fontId="7" type="noConversion"/>
  <conditionalFormatting sqref="A48:B48">
    <cfRule type="cellIs" dxfId="9" priority="1" operator="equal">
      <formula>"ESCRIBA AQUÍ EL NOMBRE DEL CAPITULO"</formula>
    </cfRule>
  </conditionalFormatting>
  <conditionalFormatting sqref="A10:B10">
    <cfRule type="cellIs" dxfId="8" priority="8" operator="equal">
      <formula>"ESCRIBA AQUÍ EL NOMBRE DEL CAPITULO"</formula>
    </cfRule>
  </conditionalFormatting>
  <conditionalFormatting sqref="A17:B17">
    <cfRule type="cellIs" dxfId="7" priority="7" operator="equal">
      <formula>"ESCRIBA AQUÍ EL NOMBRE DEL CAPITULO"</formula>
    </cfRule>
  </conditionalFormatting>
  <conditionalFormatting sqref="A23:B23">
    <cfRule type="cellIs" dxfId="6" priority="6" operator="equal">
      <formula>"ESCRIBA AQUÍ EL NOMBRE DEL CAPITULO"</formula>
    </cfRule>
  </conditionalFormatting>
  <conditionalFormatting sqref="A33:B33">
    <cfRule type="cellIs" dxfId="5" priority="5" operator="equal">
      <formula>"ESCRIBA AQUÍ EL NOMBRE DEL CAPITULO"</formula>
    </cfRule>
  </conditionalFormatting>
  <conditionalFormatting sqref="A37:B37">
    <cfRule type="cellIs" dxfId="4" priority="4" operator="equal">
      <formula>"ESCRIBA AQUÍ EL NOMBRE DEL CAPITULO"</formula>
    </cfRule>
  </conditionalFormatting>
  <conditionalFormatting sqref="A43:B43">
    <cfRule type="cellIs" dxfId="3" priority="3" operator="equal">
      <formula>"ESCRIBA AQUÍ EL NOMBRE DEL CAPITULO"</formula>
    </cfRule>
  </conditionalFormatting>
  <conditionalFormatting sqref="A45:B45">
    <cfRule type="cellIs" dxfId="2" priority="2" operator="equal">
      <formula>"ESCRIBA AQUÍ EL NOMBRE DEL CAPITULO"</formula>
    </cfRule>
  </conditionalFormatting>
  <printOptions horizontalCentered="1"/>
  <pageMargins left="0.19685039370078741" right="0.19685039370078741" top="0.98425196850393704" bottom="0.39370078740157483" header="0.31496062992125984" footer="0.11811023622047245"/>
  <pageSetup scale="76" fitToHeight="0" orientation="portrait" horizontalDpi="300" verticalDpi="300" r:id="rId1"/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topLeftCell="A11" zoomScale="70" zoomScaleNormal="70" workbookViewId="0">
      <selection activeCell="G36" sqref="G36"/>
    </sheetView>
  </sheetViews>
  <sheetFormatPr baseColWidth="10" defaultRowHeight="15" x14ac:dyDescent="0.25"/>
  <cols>
    <col min="2" max="2" width="53.5703125" bestFit="1" customWidth="1"/>
    <col min="6" max="6" width="21.7109375" bestFit="1" customWidth="1"/>
    <col min="8" max="8" width="19.5703125" bestFit="1" customWidth="1"/>
    <col min="9" max="9" width="17.140625" bestFit="1" customWidth="1"/>
    <col min="10" max="10" width="20.5703125" bestFit="1" customWidth="1"/>
    <col min="11" max="11" width="19.5703125" bestFit="1" customWidth="1"/>
    <col min="13" max="13" width="19.140625" bestFit="1" customWidth="1"/>
    <col min="14" max="14" width="16.7109375" bestFit="1" customWidth="1"/>
    <col min="15" max="15" width="28.5703125" customWidth="1"/>
  </cols>
  <sheetData>
    <row r="1" spans="1:14" x14ac:dyDescent="0.25">
      <c r="A1" s="1"/>
      <c r="B1" s="2"/>
      <c r="C1" s="2"/>
      <c r="D1" s="3"/>
      <c r="E1" s="4"/>
      <c r="F1" s="1"/>
    </row>
    <row r="2" spans="1:14" x14ac:dyDescent="0.25">
      <c r="A2" s="1"/>
      <c r="B2" s="111"/>
      <c r="C2" s="2"/>
      <c r="D2" s="3"/>
      <c r="E2" s="1"/>
      <c r="F2" s="1"/>
    </row>
    <row r="3" spans="1:14" x14ac:dyDescent="0.25">
      <c r="A3" s="1"/>
      <c r="B3" s="111"/>
      <c r="C3" s="2"/>
      <c r="D3" s="3"/>
      <c r="E3" s="1"/>
      <c r="F3" s="1"/>
    </row>
    <row r="4" spans="1:14" x14ac:dyDescent="0.25">
      <c r="A4" s="1"/>
      <c r="B4" s="2"/>
      <c r="C4" s="2"/>
      <c r="D4" s="4"/>
      <c r="E4" s="1"/>
      <c r="F4" s="1"/>
    </row>
    <row r="5" spans="1:14" ht="26.25" x14ac:dyDescent="0.4">
      <c r="A5" s="114" t="s">
        <v>11</v>
      </c>
      <c r="B5" s="114"/>
      <c r="C5" s="114"/>
      <c r="D5" s="114"/>
      <c r="E5" s="114"/>
      <c r="F5" s="114"/>
    </row>
    <row r="6" spans="1:14" ht="15" customHeight="1" x14ac:dyDescent="0.25">
      <c r="A6" s="115" t="s">
        <v>95</v>
      </c>
      <c r="B6" s="115"/>
      <c r="C6" s="115"/>
      <c r="D6" s="115"/>
      <c r="E6" s="115"/>
      <c r="F6" s="115"/>
    </row>
    <row r="7" spans="1:14" ht="38.25" customHeight="1" x14ac:dyDescent="0.25">
      <c r="A7" s="115"/>
      <c r="B7" s="115"/>
      <c r="C7" s="115"/>
      <c r="D7" s="115"/>
      <c r="E7" s="115"/>
      <c r="F7" s="115"/>
    </row>
    <row r="8" spans="1:14" x14ac:dyDescent="0.25">
      <c r="A8" s="5"/>
      <c r="B8" s="6"/>
      <c r="C8" s="6"/>
      <c r="D8" s="6"/>
      <c r="E8" s="7"/>
      <c r="F8" s="8"/>
    </row>
    <row r="9" spans="1:14" x14ac:dyDescent="0.25">
      <c r="A9" s="24" t="s">
        <v>0</v>
      </c>
      <c r="B9" s="24" t="s">
        <v>7</v>
      </c>
      <c r="C9" s="24" t="s">
        <v>1</v>
      </c>
      <c r="D9" s="24" t="s">
        <v>2</v>
      </c>
      <c r="E9" s="24" t="s">
        <v>3</v>
      </c>
      <c r="F9" s="24" t="s">
        <v>4</v>
      </c>
      <c r="G9" s="85"/>
      <c r="H9" s="85"/>
      <c r="I9" s="85"/>
      <c r="J9" s="85"/>
      <c r="K9" s="85"/>
    </row>
    <row r="10" spans="1:14" x14ac:dyDescent="0.25">
      <c r="A10" s="92">
        <v>1</v>
      </c>
      <c r="B10" s="72" t="s">
        <v>79</v>
      </c>
      <c r="C10" s="93"/>
      <c r="D10" s="93"/>
      <c r="E10" s="93"/>
      <c r="F10" s="94"/>
      <c r="G10" s="95" t="s">
        <v>72</v>
      </c>
      <c r="H10" s="96" t="s">
        <v>75</v>
      </c>
      <c r="I10" s="95" t="s">
        <v>76</v>
      </c>
      <c r="J10" s="95" t="s">
        <v>77</v>
      </c>
      <c r="K10" s="95" t="s">
        <v>78</v>
      </c>
    </row>
    <row r="11" spans="1:14" ht="16.5" x14ac:dyDescent="0.25">
      <c r="A11" s="48">
        <v>1.01</v>
      </c>
      <c r="B11" s="49" t="s">
        <v>105</v>
      </c>
      <c r="C11" s="50" t="s">
        <v>14</v>
      </c>
      <c r="D11" s="51">
        <v>1408.7303999999999</v>
      </c>
      <c r="E11" s="52">
        <v>44097</v>
      </c>
      <c r="F11" s="39">
        <f>ROUND(+E11*D11,0)</f>
        <v>62120784</v>
      </c>
      <c r="G11" s="86">
        <f>+F11/$F$32</f>
        <v>0.12525995270972201</v>
      </c>
      <c r="H11" s="87">
        <f>+G11*$F$33</f>
        <v>15530196.000000002</v>
      </c>
      <c r="I11" s="87">
        <f>+G11*$F$35</f>
        <v>596359.52639999997</v>
      </c>
      <c r="J11" s="88">
        <f>+G11*$F$37</f>
        <v>5477313.7668480007</v>
      </c>
      <c r="K11" s="88">
        <f>J11+I11+H11+F11</f>
        <v>83724653.293247998</v>
      </c>
      <c r="M11" s="64"/>
      <c r="N11" s="74"/>
    </row>
    <row r="12" spans="1:14" x14ac:dyDescent="0.25">
      <c r="A12" s="82">
        <v>2</v>
      </c>
      <c r="B12" s="71" t="s">
        <v>81</v>
      </c>
      <c r="C12" s="83"/>
      <c r="D12" s="83"/>
      <c r="E12" s="83"/>
      <c r="F12" s="84"/>
      <c r="G12" s="89"/>
      <c r="H12" s="90"/>
      <c r="I12" s="90"/>
      <c r="J12" s="91"/>
      <c r="K12" s="91"/>
      <c r="M12" s="75"/>
      <c r="N12" s="75"/>
    </row>
    <row r="13" spans="1:14" ht="33" x14ac:dyDescent="0.25">
      <c r="A13" s="57">
        <v>2.0099999999999998</v>
      </c>
      <c r="B13" s="58" t="s">
        <v>106</v>
      </c>
      <c r="C13" s="59" t="s">
        <v>14</v>
      </c>
      <c r="D13" s="60">
        <v>570.22202500000003</v>
      </c>
      <c r="E13" s="61">
        <v>95930</v>
      </c>
      <c r="F13" s="39">
        <f t="shared" ref="F13:F31" si="0">ROUND(+E13*D13,0)</f>
        <v>54701399</v>
      </c>
      <c r="G13" s="86">
        <f t="shared" ref="G13:G21" si="1">+F13/$F$32</f>
        <v>0.11029955210957471</v>
      </c>
      <c r="H13" s="87">
        <f t="shared" ref="H13:H21" si="2">+G13*$F$33</f>
        <v>13675349.75</v>
      </c>
      <c r="I13" s="87">
        <f t="shared" ref="I13:I21" si="3">+G13*$F$35</f>
        <v>525133.43039999995</v>
      </c>
      <c r="J13" s="88">
        <f t="shared" ref="J13:J21" si="4">+G13*$F$37</f>
        <v>4823131.7526280005</v>
      </c>
      <c r="K13" s="88">
        <f t="shared" ref="K13:K32" si="5">J13+I13+H13+F13</f>
        <v>73725013.933027998</v>
      </c>
      <c r="M13" s="64"/>
      <c r="N13" s="76"/>
    </row>
    <row r="14" spans="1:14" ht="33" x14ac:dyDescent="0.25">
      <c r="A14" s="57">
        <v>2.02</v>
      </c>
      <c r="B14" s="58" t="s">
        <v>97</v>
      </c>
      <c r="C14" s="59" t="s">
        <v>14</v>
      </c>
      <c r="D14" s="60">
        <v>445.84010000000001</v>
      </c>
      <c r="E14" s="61">
        <v>111978</v>
      </c>
      <c r="F14" s="39">
        <f t="shared" si="0"/>
        <v>49924283</v>
      </c>
      <c r="G14" s="86">
        <f t="shared" si="1"/>
        <v>0.10066700587112323</v>
      </c>
      <c r="H14" s="87">
        <f t="shared" si="2"/>
        <v>12481070.75</v>
      </c>
      <c r="I14" s="87">
        <f t="shared" si="3"/>
        <v>479273.11679999996</v>
      </c>
      <c r="J14" s="88">
        <f t="shared" si="4"/>
        <v>4401923.8806760004</v>
      </c>
      <c r="K14" s="88">
        <f t="shared" si="5"/>
        <v>67286550.747475997</v>
      </c>
      <c r="M14" s="75"/>
      <c r="N14" s="75"/>
    </row>
    <row r="15" spans="1:14" ht="33" x14ac:dyDescent="0.25">
      <c r="A15" s="57">
        <v>2.0299999999999998</v>
      </c>
      <c r="B15" s="58" t="s">
        <v>98</v>
      </c>
      <c r="C15" s="50" t="s">
        <v>14</v>
      </c>
      <c r="D15" s="51">
        <v>951.74293</v>
      </c>
      <c r="E15" s="52">
        <v>68295</v>
      </c>
      <c r="F15" s="39">
        <f t="shared" si="0"/>
        <v>64999283</v>
      </c>
      <c r="G15" s="86">
        <f t="shared" si="1"/>
        <v>0.13106413973696529</v>
      </c>
      <c r="H15" s="87">
        <f t="shared" si="2"/>
        <v>16249820.75</v>
      </c>
      <c r="I15" s="87">
        <f t="shared" si="3"/>
        <v>623993.11679999996</v>
      </c>
      <c r="J15" s="88">
        <f t="shared" si="4"/>
        <v>5731116.7806760008</v>
      </c>
      <c r="K15" s="88">
        <f t="shared" si="5"/>
        <v>87604213.647476003</v>
      </c>
      <c r="M15" s="77"/>
      <c r="N15" s="74"/>
    </row>
    <row r="16" spans="1:14" ht="33" x14ac:dyDescent="0.25">
      <c r="A16" s="57">
        <v>2.04</v>
      </c>
      <c r="B16" s="49" t="s">
        <v>107</v>
      </c>
      <c r="C16" s="50" t="s">
        <v>14</v>
      </c>
      <c r="D16" s="51">
        <v>116.93904499999999</v>
      </c>
      <c r="E16" s="52">
        <v>97614</v>
      </c>
      <c r="F16" s="39">
        <f t="shared" si="0"/>
        <v>11414888</v>
      </c>
      <c r="G16" s="86">
        <f t="shared" si="1"/>
        <v>2.3016907369790649E-2</v>
      </c>
      <c r="H16" s="87">
        <f t="shared" si="2"/>
        <v>2853722</v>
      </c>
      <c r="I16" s="87">
        <f t="shared" si="3"/>
        <v>109582.92479999998</v>
      </c>
      <c r="J16" s="88">
        <f t="shared" si="4"/>
        <v>1006473.5047360001</v>
      </c>
      <c r="K16" s="88">
        <f t="shared" si="5"/>
        <v>15384666.429536</v>
      </c>
      <c r="M16" s="64"/>
      <c r="N16" s="76"/>
    </row>
    <row r="17" spans="1:15" ht="45" customHeight="1" x14ac:dyDescent="0.25">
      <c r="A17" s="57">
        <v>2.0499999999999998</v>
      </c>
      <c r="B17" s="49" t="s">
        <v>108</v>
      </c>
      <c r="C17" s="50" t="s">
        <v>14</v>
      </c>
      <c r="D17" s="51">
        <v>998.17372780000005</v>
      </c>
      <c r="E17" s="52">
        <v>88078</v>
      </c>
      <c r="F17" s="39">
        <f t="shared" si="0"/>
        <v>87917146</v>
      </c>
      <c r="G17" s="86">
        <f t="shared" si="1"/>
        <v>0.17727557254161064</v>
      </c>
      <c r="H17" s="87">
        <f t="shared" si="2"/>
        <v>21979286.5</v>
      </c>
      <c r="I17" s="87">
        <f t="shared" si="3"/>
        <v>844004.60159999994</v>
      </c>
      <c r="J17" s="88">
        <f t="shared" si="4"/>
        <v>7751830.5971120009</v>
      </c>
      <c r="K17" s="88">
        <f t="shared" si="5"/>
        <v>118492267.69871199</v>
      </c>
      <c r="M17" s="64"/>
      <c r="N17" s="76"/>
    </row>
    <row r="18" spans="1:15" ht="33" x14ac:dyDescent="0.25">
      <c r="A18" s="57">
        <v>2.06</v>
      </c>
      <c r="B18" s="49" t="s">
        <v>101</v>
      </c>
      <c r="C18" s="50" t="s">
        <v>14</v>
      </c>
      <c r="D18" s="51">
        <v>106.52983500000001</v>
      </c>
      <c r="E18" s="52">
        <v>89762</v>
      </c>
      <c r="F18" s="39">
        <f t="shared" si="0"/>
        <v>9562331</v>
      </c>
      <c r="G18" s="86">
        <f t="shared" si="1"/>
        <v>1.9281423248855144E-2</v>
      </c>
      <c r="H18" s="87">
        <f t="shared" si="2"/>
        <v>2390582.75</v>
      </c>
      <c r="I18" s="87">
        <f t="shared" si="3"/>
        <v>91798.377599999978</v>
      </c>
      <c r="J18" s="88">
        <f t="shared" si="4"/>
        <v>843129.84893200011</v>
      </c>
      <c r="K18" s="88">
        <f t="shared" si="5"/>
        <v>12887841.976532001</v>
      </c>
      <c r="M18" s="64"/>
      <c r="N18" s="76"/>
    </row>
    <row r="19" spans="1:15" ht="33" x14ac:dyDescent="0.25">
      <c r="A19" s="57">
        <v>2.0699999999999998</v>
      </c>
      <c r="B19" s="49" t="s">
        <v>102</v>
      </c>
      <c r="C19" s="50" t="s">
        <v>14</v>
      </c>
      <c r="D19" s="51">
        <v>78.182485</v>
      </c>
      <c r="E19" s="52">
        <v>91445</v>
      </c>
      <c r="F19" s="39">
        <f t="shared" si="0"/>
        <v>7149397</v>
      </c>
      <c r="G19" s="86">
        <f t="shared" si="1"/>
        <v>1.4415998518676589E-2</v>
      </c>
      <c r="H19" s="87">
        <f t="shared" si="2"/>
        <v>1787349.25</v>
      </c>
      <c r="I19" s="87">
        <f t="shared" si="3"/>
        <v>68634.211199999991</v>
      </c>
      <c r="J19" s="88">
        <f t="shared" si="4"/>
        <v>630376.63228400005</v>
      </c>
      <c r="K19" s="88">
        <f t="shared" si="5"/>
        <v>9635757.0934839994</v>
      </c>
      <c r="M19" s="64"/>
      <c r="N19" s="76"/>
    </row>
    <row r="20" spans="1:15" ht="27" customHeight="1" x14ac:dyDescent="0.25">
      <c r="A20" s="57">
        <v>2.08</v>
      </c>
      <c r="B20" s="58" t="s">
        <v>109</v>
      </c>
      <c r="C20" s="65" t="s">
        <v>10</v>
      </c>
      <c r="D20" s="66">
        <v>773.36369999999999</v>
      </c>
      <c r="E20" s="67">
        <v>19328</v>
      </c>
      <c r="F20" s="39">
        <f t="shared" si="0"/>
        <v>14947574</v>
      </c>
      <c r="G20" s="86">
        <f t="shared" si="1"/>
        <v>3.0140192892045118E-2</v>
      </c>
      <c r="H20" s="87">
        <f t="shared" si="2"/>
        <v>3736893.5</v>
      </c>
      <c r="I20" s="87">
        <f t="shared" si="3"/>
        <v>143496.71039999998</v>
      </c>
      <c r="J20" s="88">
        <f t="shared" si="4"/>
        <v>1317957.4947280001</v>
      </c>
      <c r="K20" s="88">
        <f t="shared" si="5"/>
        <v>20145921.705127999</v>
      </c>
      <c r="M20" s="64"/>
      <c r="N20" s="64"/>
      <c r="O20" s="63"/>
    </row>
    <row r="21" spans="1:15" ht="36" customHeight="1" thickBot="1" x14ac:dyDescent="0.3">
      <c r="A21" s="57">
        <v>2.09</v>
      </c>
      <c r="B21" s="58" t="s">
        <v>104</v>
      </c>
      <c r="C21" s="68" t="s">
        <v>10</v>
      </c>
      <c r="D21" s="69">
        <v>3.05</v>
      </c>
      <c r="E21" s="70">
        <v>32615</v>
      </c>
      <c r="F21" s="39">
        <f t="shared" si="0"/>
        <v>99476</v>
      </c>
      <c r="G21" s="86">
        <f t="shared" si="1"/>
        <v>2.0058277203572166E-4</v>
      </c>
      <c r="H21" s="87">
        <f t="shared" si="2"/>
        <v>24869</v>
      </c>
      <c r="I21" s="87">
        <f t="shared" si="3"/>
        <v>954.9695999999999</v>
      </c>
      <c r="J21" s="88">
        <f t="shared" si="4"/>
        <v>8770.9978720000017</v>
      </c>
      <c r="K21" s="88">
        <f t="shared" si="5"/>
        <v>134070.96747199999</v>
      </c>
      <c r="M21" s="75"/>
      <c r="N21" s="75"/>
    </row>
    <row r="22" spans="1:15" ht="17.25" thickBot="1" x14ac:dyDescent="0.35">
      <c r="A22" s="79">
        <v>3</v>
      </c>
      <c r="B22" s="97" t="s">
        <v>84</v>
      </c>
      <c r="C22" s="80"/>
      <c r="D22" s="80"/>
      <c r="E22" s="80"/>
      <c r="F22" s="81">
        <f t="shared" si="0"/>
        <v>0</v>
      </c>
      <c r="G22" s="98"/>
      <c r="H22" s="99"/>
      <c r="I22" s="99"/>
      <c r="J22" s="100"/>
      <c r="K22" s="100"/>
      <c r="M22" s="75"/>
      <c r="N22" s="75"/>
    </row>
    <row r="23" spans="1:15" ht="16.5" x14ac:dyDescent="0.25">
      <c r="A23" s="57">
        <v>3.01</v>
      </c>
      <c r="B23" s="58" t="s">
        <v>82</v>
      </c>
      <c r="C23" s="59" t="s">
        <v>10</v>
      </c>
      <c r="D23" s="60">
        <v>1512.6</v>
      </c>
      <c r="E23" s="61">
        <v>69437.08990445493</v>
      </c>
      <c r="F23" s="39">
        <f t="shared" si="0"/>
        <v>105030542</v>
      </c>
      <c r="G23" s="86">
        <f>+F23/$F$32</f>
        <v>0.211782915102882</v>
      </c>
      <c r="H23" s="87">
        <f>+G23*$F$33</f>
        <v>26257635.5</v>
      </c>
      <c r="I23" s="87">
        <f>+G23*$F$35</f>
        <v>1008293.2031999999</v>
      </c>
      <c r="J23" s="88">
        <f>+G23*$F$37</f>
        <v>9260752.9492240008</v>
      </c>
      <c r="K23" s="88">
        <f t="shared" si="5"/>
        <v>141557223.65242401</v>
      </c>
      <c r="M23" s="64"/>
      <c r="N23" s="64"/>
      <c r="O23" s="55"/>
    </row>
    <row r="24" spans="1:15" ht="17.25" thickBot="1" x14ac:dyDescent="0.3">
      <c r="A24" s="57">
        <v>3.02</v>
      </c>
      <c r="B24" s="49" t="s">
        <v>83</v>
      </c>
      <c r="C24" s="50" t="s">
        <v>1</v>
      </c>
      <c r="D24" s="51">
        <v>306</v>
      </c>
      <c r="E24" s="52">
        <v>16023.943824104983</v>
      </c>
      <c r="F24" s="39">
        <f t="shared" si="0"/>
        <v>4903327</v>
      </c>
      <c r="G24" s="86">
        <f>+F24/$F$32</f>
        <v>9.8870372939965315E-3</v>
      </c>
      <c r="H24" s="87">
        <f>+G24*$F$33</f>
        <v>1225831.75</v>
      </c>
      <c r="I24" s="87">
        <f>+G24*$F$35</f>
        <v>47071.939199999993</v>
      </c>
      <c r="J24" s="88">
        <f>+G24*$F$37</f>
        <v>432336.14824400004</v>
      </c>
      <c r="K24" s="88">
        <f t="shared" si="5"/>
        <v>6608566.8374439999</v>
      </c>
      <c r="M24" s="64"/>
      <c r="N24" s="64"/>
      <c r="O24" s="54"/>
    </row>
    <row r="25" spans="1:15" ht="17.25" thickBot="1" x14ac:dyDescent="0.35">
      <c r="A25" s="79">
        <v>4</v>
      </c>
      <c r="B25" s="97" t="s">
        <v>85</v>
      </c>
      <c r="C25" s="80"/>
      <c r="D25" s="80"/>
      <c r="E25" s="80"/>
      <c r="F25" s="81">
        <f t="shared" si="0"/>
        <v>0</v>
      </c>
      <c r="G25" s="98"/>
      <c r="H25" s="99"/>
      <c r="I25" s="99"/>
      <c r="J25" s="100"/>
      <c r="K25" s="100"/>
      <c r="M25" s="75"/>
      <c r="N25" s="75"/>
    </row>
    <row r="26" spans="1:15" ht="16.5" x14ac:dyDescent="0.25">
      <c r="A26" s="57">
        <v>4.01</v>
      </c>
      <c r="B26" s="58" t="s">
        <v>86</v>
      </c>
      <c r="C26" s="65" t="s">
        <v>10</v>
      </c>
      <c r="D26" s="60">
        <v>1688.8552999999999</v>
      </c>
      <c r="E26" s="67">
        <v>5596</v>
      </c>
      <c r="F26" s="39">
        <f t="shared" si="0"/>
        <v>9450834</v>
      </c>
      <c r="G26" s="86">
        <f t="shared" ref="G26:G32" si="6">+F26/$F$32</f>
        <v>1.9056601409078045E-2</v>
      </c>
      <c r="H26" s="87">
        <f t="shared" ref="H26:H32" si="7">+G26*$F$33</f>
        <v>2362708.5</v>
      </c>
      <c r="I26" s="87">
        <f t="shared" ref="I26:I32" si="8">+G26*$F$35</f>
        <v>90728.006399999998</v>
      </c>
      <c r="J26" s="88">
        <f t="shared" ref="J26:J32" si="9">+G26*$F$37</f>
        <v>833298.93544800009</v>
      </c>
      <c r="K26" s="88">
        <f t="shared" si="5"/>
        <v>12737569.441848001</v>
      </c>
      <c r="M26" s="64"/>
      <c r="N26" s="64"/>
      <c r="O26" s="63"/>
    </row>
    <row r="27" spans="1:15" ht="16.5" x14ac:dyDescent="0.25">
      <c r="A27" s="57">
        <v>4.0199999999999996</v>
      </c>
      <c r="B27" s="58" t="s">
        <v>87</v>
      </c>
      <c r="C27" s="65" t="s">
        <v>10</v>
      </c>
      <c r="D27" s="66">
        <v>493.65</v>
      </c>
      <c r="E27" s="67">
        <v>6185.94</v>
      </c>
      <c r="F27" s="39">
        <f t="shared" si="0"/>
        <v>3053689</v>
      </c>
      <c r="G27" s="86">
        <f t="shared" si="6"/>
        <v>6.1574390260463914E-3</v>
      </c>
      <c r="H27" s="87">
        <f t="shared" si="7"/>
        <v>763422.25</v>
      </c>
      <c r="I27" s="87">
        <f t="shared" si="8"/>
        <v>29315.414399999994</v>
      </c>
      <c r="J27" s="88">
        <f t="shared" si="9"/>
        <v>269249.86650800001</v>
      </c>
      <c r="K27" s="88">
        <f t="shared" si="5"/>
        <v>4115676.5309079997</v>
      </c>
      <c r="M27" s="64"/>
      <c r="N27" s="64"/>
      <c r="O27" s="56"/>
    </row>
    <row r="28" spans="1:15" ht="16.5" x14ac:dyDescent="0.25">
      <c r="A28" s="57">
        <v>4.03</v>
      </c>
      <c r="B28" s="58" t="s">
        <v>88</v>
      </c>
      <c r="C28" s="65" t="s">
        <v>10</v>
      </c>
      <c r="D28" s="60">
        <v>802.33489999999995</v>
      </c>
      <c r="E28" s="67">
        <v>8688</v>
      </c>
      <c r="F28" s="39">
        <f t="shared" si="0"/>
        <v>6970686</v>
      </c>
      <c r="G28" s="86">
        <f t="shared" si="6"/>
        <v>1.4055646797927103E-2</v>
      </c>
      <c r="H28" s="87">
        <f t="shared" si="7"/>
        <v>1742671.5</v>
      </c>
      <c r="I28" s="87">
        <f t="shared" si="8"/>
        <v>66918.585599999991</v>
      </c>
      <c r="J28" s="88">
        <f t="shared" si="9"/>
        <v>614619.32599200006</v>
      </c>
      <c r="K28" s="88">
        <f t="shared" si="5"/>
        <v>9394895.4115919992</v>
      </c>
      <c r="M28" s="64"/>
      <c r="N28" s="64"/>
      <c r="O28" s="62"/>
    </row>
    <row r="29" spans="1:15" ht="16.5" x14ac:dyDescent="0.25">
      <c r="A29" s="57">
        <v>4.04</v>
      </c>
      <c r="B29" s="58" t="s">
        <v>89</v>
      </c>
      <c r="C29" s="65" t="s">
        <v>10</v>
      </c>
      <c r="D29" s="66">
        <v>246.86699999999999</v>
      </c>
      <c r="E29" s="67">
        <v>8688</v>
      </c>
      <c r="F29" s="39">
        <f t="shared" si="0"/>
        <v>2144780</v>
      </c>
      <c r="G29" s="86">
        <f t="shared" si="6"/>
        <v>4.3247207146123196E-3</v>
      </c>
      <c r="H29" s="87">
        <f t="shared" si="7"/>
        <v>536195</v>
      </c>
      <c r="I29" s="87">
        <f t="shared" si="8"/>
        <v>20589.887999999999</v>
      </c>
      <c r="J29" s="88">
        <f t="shared" si="9"/>
        <v>189109.54216000001</v>
      </c>
      <c r="K29" s="88">
        <f t="shared" si="5"/>
        <v>2890674.43016</v>
      </c>
      <c r="M29" s="64"/>
      <c r="N29" s="64"/>
      <c r="O29" s="56"/>
    </row>
    <row r="30" spans="1:15" ht="16.5" x14ac:dyDescent="0.25">
      <c r="A30" s="57">
        <v>4.05</v>
      </c>
      <c r="B30" s="58" t="s">
        <v>90</v>
      </c>
      <c r="C30" s="65" t="s">
        <v>1</v>
      </c>
      <c r="D30" s="66">
        <v>218</v>
      </c>
      <c r="E30" s="67">
        <v>5596</v>
      </c>
      <c r="F30" s="39">
        <f t="shared" si="0"/>
        <v>1219928</v>
      </c>
      <c r="G30" s="86">
        <f t="shared" si="6"/>
        <v>2.4598550396476926E-3</v>
      </c>
      <c r="H30" s="87">
        <f t="shared" si="7"/>
        <v>304982</v>
      </c>
      <c r="I30" s="87">
        <f t="shared" si="8"/>
        <v>11711.308799999999</v>
      </c>
      <c r="J30" s="88">
        <f t="shared" si="9"/>
        <v>107563.49161600001</v>
      </c>
      <c r="K30" s="88">
        <f t="shared" si="5"/>
        <v>1644184.800416</v>
      </c>
      <c r="M30" s="64"/>
      <c r="N30" s="64"/>
      <c r="O30" s="53"/>
    </row>
    <row r="31" spans="1:15" ht="16.5" x14ac:dyDescent="0.25">
      <c r="A31" s="57">
        <v>4.0599999999999996</v>
      </c>
      <c r="B31" s="58" t="s">
        <v>91</v>
      </c>
      <c r="C31" s="65" t="s">
        <v>1</v>
      </c>
      <c r="D31" s="66">
        <v>58</v>
      </c>
      <c r="E31" s="67">
        <v>5596</v>
      </c>
      <c r="F31" s="39">
        <f t="shared" si="0"/>
        <v>324568</v>
      </c>
      <c r="G31" s="86">
        <f t="shared" si="6"/>
        <v>6.5445684541085394E-4</v>
      </c>
      <c r="H31" s="87">
        <f t="shared" si="7"/>
        <v>81142</v>
      </c>
      <c r="I31" s="87">
        <f t="shared" si="8"/>
        <v>3115.8527999999997</v>
      </c>
      <c r="J31" s="88">
        <f t="shared" si="9"/>
        <v>28617.809696</v>
      </c>
      <c r="K31" s="88">
        <f t="shared" si="5"/>
        <v>437443.662496</v>
      </c>
      <c r="M31" s="75"/>
      <c r="N31" s="78"/>
    </row>
    <row r="32" spans="1:15" ht="15.75" x14ac:dyDescent="0.25">
      <c r="A32" s="103"/>
      <c r="B32" s="101" t="s">
        <v>16</v>
      </c>
      <c r="C32" s="104"/>
      <c r="D32" s="105"/>
      <c r="E32" s="102"/>
      <c r="F32" s="102">
        <f>SUM(F11:F31)</f>
        <v>495934915</v>
      </c>
      <c r="G32" s="106">
        <f t="shared" si="6"/>
        <v>1</v>
      </c>
      <c r="H32" s="107">
        <f t="shared" si="7"/>
        <v>123983728.75</v>
      </c>
      <c r="I32" s="107">
        <f t="shared" si="8"/>
        <v>4760975.1839999994</v>
      </c>
      <c r="J32" s="108">
        <f t="shared" si="9"/>
        <v>43727573.325380005</v>
      </c>
      <c r="K32" s="108">
        <f t="shared" si="5"/>
        <v>668407192.25937998</v>
      </c>
    </row>
    <row r="33" spans="1:8" ht="15.75" x14ac:dyDescent="0.25">
      <c r="A33" s="1"/>
      <c r="B33" s="12" t="s">
        <v>17</v>
      </c>
      <c r="C33" s="13"/>
      <c r="D33" s="23"/>
      <c r="E33" s="14"/>
      <c r="F33" s="15">
        <f>F32*0.25</f>
        <v>123983728.75</v>
      </c>
    </row>
    <row r="34" spans="1:8" ht="15.75" x14ac:dyDescent="0.25">
      <c r="A34" s="1"/>
      <c r="B34" s="12" t="s">
        <v>8</v>
      </c>
      <c r="C34" s="16"/>
      <c r="D34" s="17"/>
      <c r="E34" s="15"/>
      <c r="F34" s="15">
        <f>+F32+F33</f>
        <v>619918643.75</v>
      </c>
    </row>
    <row r="35" spans="1:8" ht="15.75" x14ac:dyDescent="0.25">
      <c r="A35" s="1"/>
      <c r="B35" s="12" t="s">
        <v>18</v>
      </c>
      <c r="C35" s="18"/>
      <c r="D35" s="17"/>
      <c r="E35" s="15"/>
      <c r="F35" s="15">
        <f>+F32*0.06*0.16</f>
        <v>4760975.1839999994</v>
      </c>
    </row>
    <row r="36" spans="1:8" ht="15.75" x14ac:dyDescent="0.25">
      <c r="A36" s="1"/>
      <c r="B36" s="12" t="s">
        <v>9</v>
      </c>
      <c r="C36" s="18"/>
      <c r="D36" s="17"/>
      <c r="E36" s="15"/>
      <c r="F36" s="15">
        <f>F35+F34</f>
        <v>624679618.93400002</v>
      </c>
      <c r="H36" s="73"/>
    </row>
    <row r="37" spans="1:8" ht="15.75" x14ac:dyDescent="0.25">
      <c r="A37" s="1"/>
      <c r="B37" s="47" t="s">
        <v>73</v>
      </c>
      <c r="C37" s="1"/>
      <c r="D37" s="1"/>
      <c r="E37" s="46">
        <v>7.0000000000000007E-2</v>
      </c>
      <c r="F37" s="109">
        <f>F36*E37</f>
        <v>43727573.325380005</v>
      </c>
    </row>
    <row r="38" spans="1:8" ht="15.75" x14ac:dyDescent="0.25">
      <c r="A38" s="1"/>
      <c r="B38" s="47" t="s">
        <v>74</v>
      </c>
      <c r="C38" s="1"/>
      <c r="D38" s="1"/>
      <c r="E38" s="1"/>
      <c r="F38" s="110">
        <f>F36+F37</f>
        <v>668407192.25937998</v>
      </c>
    </row>
    <row r="39" spans="1:8" x14ac:dyDescent="0.25">
      <c r="A39" s="1"/>
      <c r="B39" s="1"/>
      <c r="C39" s="1"/>
      <c r="D39" s="1"/>
      <c r="E39" s="1"/>
    </row>
    <row r="40" spans="1:8" x14ac:dyDescent="0.25">
      <c r="A40" s="1"/>
      <c r="B40" s="1"/>
      <c r="C40" s="1"/>
      <c r="D40" s="1"/>
      <c r="E40" s="1"/>
      <c r="F40" s="1"/>
    </row>
    <row r="41" spans="1:8" x14ac:dyDescent="0.25">
      <c r="A41" s="1"/>
      <c r="B41" s="21" t="s">
        <v>92</v>
      </c>
      <c r="C41" s="1"/>
      <c r="D41" s="1"/>
      <c r="E41" s="1"/>
      <c r="F41" s="1"/>
    </row>
    <row r="42" spans="1:8" x14ac:dyDescent="0.25">
      <c r="A42" s="1"/>
      <c r="B42" s="22" t="s">
        <v>93</v>
      </c>
      <c r="C42" s="1"/>
      <c r="D42" s="1"/>
      <c r="E42" s="1"/>
      <c r="F42" s="1"/>
    </row>
    <row r="43" spans="1:8" x14ac:dyDescent="0.25">
      <c r="A43" s="1"/>
      <c r="B43" s="22" t="s">
        <v>22</v>
      </c>
      <c r="C43" s="1"/>
      <c r="D43" s="1"/>
      <c r="E43" s="1"/>
      <c r="F43" s="1"/>
    </row>
    <row r="44" spans="1:8" x14ac:dyDescent="0.25">
      <c r="A44" s="1"/>
      <c r="B44" s="22" t="s">
        <v>94</v>
      </c>
      <c r="C44" s="1"/>
      <c r="D44" s="1"/>
      <c r="E44" s="1"/>
      <c r="F44" s="1"/>
    </row>
    <row r="45" spans="1:8" x14ac:dyDescent="0.25">
      <c r="A45" s="1"/>
      <c r="B45" s="1"/>
      <c r="C45" s="1"/>
      <c r="D45" s="1"/>
      <c r="E45" s="1"/>
      <c r="F45" s="1"/>
    </row>
  </sheetData>
  <mergeCells count="2">
    <mergeCell ref="A5:F5"/>
    <mergeCell ref="A6:F7"/>
  </mergeCells>
  <conditionalFormatting sqref="A25:B25 A22:B22 A12:B12 A10:B10">
    <cfRule type="cellIs" dxfId="1" priority="8" operator="equal">
      <formula>"ESCRIBA AQUÍ EL NOMBRE DEL CAPITULO"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opLeftCell="A19" workbookViewId="0">
      <selection activeCell="B13" sqref="B13"/>
    </sheetView>
  </sheetViews>
  <sheetFormatPr baseColWidth="10" defaultRowHeight="15" x14ac:dyDescent="0.25"/>
  <cols>
    <col min="2" max="2" width="53.5703125" bestFit="1" customWidth="1"/>
    <col min="4" max="4" width="7.85546875" bestFit="1" customWidth="1"/>
    <col min="5" max="5" width="13" bestFit="1" customWidth="1"/>
    <col min="6" max="6" width="21.7109375" bestFit="1" customWidth="1"/>
    <col min="8" max="8" width="19.5703125" bestFit="1" customWidth="1"/>
    <col min="9" max="9" width="17.140625" bestFit="1" customWidth="1"/>
    <col min="10" max="10" width="20.5703125" bestFit="1" customWidth="1"/>
    <col min="11" max="11" width="19.5703125" bestFit="1" customWidth="1"/>
    <col min="13" max="13" width="19.140625" bestFit="1" customWidth="1"/>
    <col min="14" max="14" width="16.7109375" bestFit="1" customWidth="1"/>
    <col min="15" max="15" width="28.5703125" customWidth="1"/>
  </cols>
  <sheetData>
    <row r="1" spans="1:14" x14ac:dyDescent="0.25">
      <c r="A1" s="1"/>
      <c r="B1" s="2"/>
      <c r="C1" s="2"/>
      <c r="D1" s="3"/>
      <c r="E1" s="4"/>
      <c r="F1" s="1"/>
    </row>
    <row r="2" spans="1:14" x14ac:dyDescent="0.25">
      <c r="A2" s="1"/>
      <c r="B2" s="111"/>
      <c r="C2" s="2"/>
      <c r="D2" s="3"/>
      <c r="E2" s="1"/>
      <c r="F2" s="1"/>
    </row>
    <row r="3" spans="1:14" x14ac:dyDescent="0.25">
      <c r="A3" s="1"/>
      <c r="B3" s="111"/>
      <c r="C3" s="2"/>
      <c r="D3" s="3"/>
      <c r="E3" s="1"/>
      <c r="F3" s="1"/>
    </row>
    <row r="4" spans="1:14" x14ac:dyDescent="0.25">
      <c r="A4" s="1"/>
      <c r="B4" s="2"/>
      <c r="C4" s="2"/>
      <c r="D4" s="4"/>
      <c r="E4" s="1"/>
      <c r="F4" s="1"/>
    </row>
    <row r="5" spans="1:14" ht="26.25" x14ac:dyDescent="0.4">
      <c r="A5" s="114" t="s">
        <v>11</v>
      </c>
      <c r="B5" s="114"/>
      <c r="C5" s="114"/>
      <c r="D5" s="114"/>
      <c r="E5" s="114"/>
      <c r="F5" s="114"/>
    </row>
    <row r="6" spans="1:14" x14ac:dyDescent="0.25">
      <c r="A6" s="115" t="s">
        <v>95</v>
      </c>
      <c r="B6" s="115"/>
      <c r="C6" s="115"/>
      <c r="D6" s="115"/>
      <c r="E6" s="115"/>
      <c r="F6" s="115"/>
    </row>
    <row r="7" spans="1:14" ht="33.75" customHeight="1" x14ac:dyDescent="0.25">
      <c r="A7" s="115"/>
      <c r="B7" s="115"/>
      <c r="C7" s="115"/>
      <c r="D7" s="115"/>
      <c r="E7" s="115"/>
      <c r="F7" s="115"/>
    </row>
    <row r="8" spans="1:14" x14ac:dyDescent="0.25">
      <c r="A8" s="5"/>
      <c r="B8" s="6"/>
      <c r="C8" s="6"/>
      <c r="D8" s="6"/>
      <c r="E8" s="7"/>
      <c r="F8" s="8"/>
    </row>
    <row r="9" spans="1:14" x14ac:dyDescent="0.25">
      <c r="A9" s="24" t="s">
        <v>0</v>
      </c>
      <c r="B9" s="24" t="s">
        <v>7</v>
      </c>
      <c r="C9" s="24" t="s">
        <v>1</v>
      </c>
      <c r="D9" s="24" t="s">
        <v>2</v>
      </c>
      <c r="E9" s="24" t="s">
        <v>3</v>
      </c>
      <c r="F9" s="24" t="s">
        <v>4</v>
      </c>
      <c r="G9" s="85"/>
      <c r="H9" s="85"/>
      <c r="I9" s="85"/>
      <c r="J9" s="85"/>
      <c r="K9" s="85"/>
    </row>
    <row r="10" spans="1:14" x14ac:dyDescent="0.25">
      <c r="A10" s="92">
        <v>1</v>
      </c>
      <c r="B10" s="72" t="s">
        <v>79</v>
      </c>
      <c r="C10" s="93"/>
      <c r="D10" s="93"/>
      <c r="E10" s="93"/>
      <c r="F10" s="94"/>
      <c r="G10" s="95" t="s">
        <v>72</v>
      </c>
      <c r="H10" s="96" t="s">
        <v>75</v>
      </c>
      <c r="I10" s="95" t="s">
        <v>76</v>
      </c>
      <c r="J10" s="95" t="s">
        <v>77</v>
      </c>
      <c r="K10" s="95" t="s">
        <v>78</v>
      </c>
    </row>
    <row r="11" spans="1:14" ht="16.5" x14ac:dyDescent="0.25">
      <c r="A11" s="48">
        <v>1.01</v>
      </c>
      <c r="B11" s="49" t="s">
        <v>80</v>
      </c>
      <c r="C11" s="50" t="s">
        <v>14</v>
      </c>
      <c r="D11" s="51">
        <v>1408.7303999999999</v>
      </c>
      <c r="E11" s="52">
        <v>0</v>
      </c>
      <c r="F11" s="39">
        <f>ROUND(+E11*D11,0)</f>
        <v>0</v>
      </c>
      <c r="G11" s="86" t="e">
        <f>+F11/$F$32</f>
        <v>#DIV/0!</v>
      </c>
      <c r="H11" s="87" t="e">
        <f>+G11*$F$33</f>
        <v>#DIV/0!</v>
      </c>
      <c r="I11" s="87" t="e">
        <f>+G11*$F$35</f>
        <v>#DIV/0!</v>
      </c>
      <c r="J11" s="88" t="e">
        <f>+G11*$F$37</f>
        <v>#DIV/0!</v>
      </c>
      <c r="K11" s="88" t="e">
        <f>J11+I11+H11+F11</f>
        <v>#DIV/0!</v>
      </c>
      <c r="M11" s="64"/>
      <c r="N11" s="74"/>
    </row>
    <row r="12" spans="1:14" x14ac:dyDescent="0.25">
      <c r="A12" s="82">
        <v>2</v>
      </c>
      <c r="B12" s="71" t="s">
        <v>81</v>
      </c>
      <c r="C12" s="83"/>
      <c r="D12" s="83"/>
      <c r="E12" s="83">
        <v>0</v>
      </c>
      <c r="F12" s="84"/>
      <c r="G12" s="89"/>
      <c r="H12" s="90"/>
      <c r="I12" s="90"/>
      <c r="J12" s="91"/>
      <c r="K12" s="91"/>
      <c r="M12" s="75"/>
      <c r="N12" s="75"/>
    </row>
    <row r="13" spans="1:14" ht="33" x14ac:dyDescent="0.25">
      <c r="A13" s="57">
        <v>2.0099999999999998</v>
      </c>
      <c r="B13" s="58" t="s">
        <v>96</v>
      </c>
      <c r="C13" s="59" t="s">
        <v>14</v>
      </c>
      <c r="D13" s="60">
        <v>570.22202500000003</v>
      </c>
      <c r="E13" s="61">
        <v>0</v>
      </c>
      <c r="F13" s="39">
        <f t="shared" ref="F13:F31" si="0">ROUND(+E13*D13,0)</f>
        <v>0</v>
      </c>
      <c r="G13" s="86" t="e">
        <f t="shared" ref="G13:G21" si="1">+F13/$F$32</f>
        <v>#DIV/0!</v>
      </c>
      <c r="H13" s="87" t="e">
        <f t="shared" ref="H13:H21" si="2">+G13*$F$33</f>
        <v>#DIV/0!</v>
      </c>
      <c r="I13" s="87" t="e">
        <f t="shared" ref="I13:I21" si="3">+G13*$F$35</f>
        <v>#DIV/0!</v>
      </c>
      <c r="J13" s="88" t="e">
        <f t="shared" ref="J13:J21" si="4">+G13*$F$37</f>
        <v>#DIV/0!</v>
      </c>
      <c r="K13" s="88" t="e">
        <f t="shared" ref="K13:K32" si="5">J13+I13+H13+F13</f>
        <v>#DIV/0!</v>
      </c>
      <c r="M13" s="64"/>
      <c r="N13" s="76"/>
    </row>
    <row r="14" spans="1:14" ht="33" x14ac:dyDescent="0.25">
      <c r="A14" s="57">
        <v>2.02</v>
      </c>
      <c r="B14" s="58" t="s">
        <v>97</v>
      </c>
      <c r="C14" s="59" t="s">
        <v>14</v>
      </c>
      <c r="D14" s="60">
        <v>445.84010000000001</v>
      </c>
      <c r="E14" s="61">
        <v>0</v>
      </c>
      <c r="F14" s="39">
        <f t="shared" si="0"/>
        <v>0</v>
      </c>
      <c r="G14" s="86" t="e">
        <f t="shared" si="1"/>
        <v>#DIV/0!</v>
      </c>
      <c r="H14" s="87" t="e">
        <f t="shared" si="2"/>
        <v>#DIV/0!</v>
      </c>
      <c r="I14" s="87" t="e">
        <f t="shared" si="3"/>
        <v>#DIV/0!</v>
      </c>
      <c r="J14" s="88" t="e">
        <f t="shared" si="4"/>
        <v>#DIV/0!</v>
      </c>
      <c r="K14" s="88" t="e">
        <f t="shared" si="5"/>
        <v>#DIV/0!</v>
      </c>
      <c r="M14" s="75"/>
      <c r="N14" s="75"/>
    </row>
    <row r="15" spans="1:14" ht="33" x14ac:dyDescent="0.25">
      <c r="A15" s="57">
        <v>2.0299999999999998</v>
      </c>
      <c r="B15" s="58" t="s">
        <v>98</v>
      </c>
      <c r="C15" s="50" t="s">
        <v>14</v>
      </c>
      <c r="D15" s="51">
        <v>951.74293</v>
      </c>
      <c r="E15" s="52">
        <v>0</v>
      </c>
      <c r="F15" s="39">
        <f t="shared" si="0"/>
        <v>0</v>
      </c>
      <c r="G15" s="86" t="e">
        <f t="shared" si="1"/>
        <v>#DIV/0!</v>
      </c>
      <c r="H15" s="87" t="e">
        <f t="shared" si="2"/>
        <v>#DIV/0!</v>
      </c>
      <c r="I15" s="87" t="e">
        <f t="shared" si="3"/>
        <v>#DIV/0!</v>
      </c>
      <c r="J15" s="88" t="e">
        <f t="shared" si="4"/>
        <v>#DIV/0!</v>
      </c>
      <c r="K15" s="88" t="e">
        <f t="shared" si="5"/>
        <v>#DIV/0!</v>
      </c>
      <c r="M15" s="77"/>
      <c r="N15" s="74"/>
    </row>
    <row r="16" spans="1:14" ht="33" x14ac:dyDescent="0.25">
      <c r="A16" s="57">
        <v>2.04</v>
      </c>
      <c r="B16" s="49" t="s">
        <v>99</v>
      </c>
      <c r="C16" s="50" t="s">
        <v>14</v>
      </c>
      <c r="D16" s="51">
        <v>116.93904499999999</v>
      </c>
      <c r="E16" s="52">
        <v>0</v>
      </c>
      <c r="F16" s="39">
        <f t="shared" si="0"/>
        <v>0</v>
      </c>
      <c r="G16" s="86" t="e">
        <f t="shared" si="1"/>
        <v>#DIV/0!</v>
      </c>
      <c r="H16" s="87" t="e">
        <f t="shared" si="2"/>
        <v>#DIV/0!</v>
      </c>
      <c r="I16" s="87" t="e">
        <f t="shared" si="3"/>
        <v>#DIV/0!</v>
      </c>
      <c r="J16" s="88" t="e">
        <f t="shared" si="4"/>
        <v>#DIV/0!</v>
      </c>
      <c r="K16" s="88" t="e">
        <f t="shared" si="5"/>
        <v>#DIV/0!</v>
      </c>
      <c r="M16" s="64"/>
      <c r="N16" s="76"/>
    </row>
    <row r="17" spans="1:15" ht="45" customHeight="1" x14ac:dyDescent="0.25">
      <c r="A17" s="57">
        <v>2.0499999999999998</v>
      </c>
      <c r="B17" s="49" t="s">
        <v>100</v>
      </c>
      <c r="C17" s="50" t="s">
        <v>14</v>
      </c>
      <c r="D17" s="51">
        <v>998.17372780000005</v>
      </c>
      <c r="E17" s="52">
        <v>0</v>
      </c>
      <c r="F17" s="39">
        <f t="shared" si="0"/>
        <v>0</v>
      </c>
      <c r="G17" s="86" t="e">
        <f t="shared" si="1"/>
        <v>#DIV/0!</v>
      </c>
      <c r="H17" s="87" t="e">
        <f t="shared" si="2"/>
        <v>#DIV/0!</v>
      </c>
      <c r="I17" s="87" t="e">
        <f t="shared" si="3"/>
        <v>#DIV/0!</v>
      </c>
      <c r="J17" s="88" t="e">
        <f t="shared" si="4"/>
        <v>#DIV/0!</v>
      </c>
      <c r="K17" s="88" t="e">
        <f t="shared" si="5"/>
        <v>#DIV/0!</v>
      </c>
      <c r="M17" s="64"/>
      <c r="N17" s="76"/>
    </row>
    <row r="18" spans="1:15" ht="33" x14ac:dyDescent="0.25">
      <c r="A18" s="57">
        <v>2.06</v>
      </c>
      <c r="B18" s="49" t="s">
        <v>101</v>
      </c>
      <c r="C18" s="50" t="s">
        <v>14</v>
      </c>
      <c r="D18" s="51">
        <v>106.52983500000001</v>
      </c>
      <c r="E18" s="52">
        <v>0</v>
      </c>
      <c r="F18" s="39">
        <f t="shared" si="0"/>
        <v>0</v>
      </c>
      <c r="G18" s="86" t="e">
        <f t="shared" si="1"/>
        <v>#DIV/0!</v>
      </c>
      <c r="H18" s="87" t="e">
        <f t="shared" si="2"/>
        <v>#DIV/0!</v>
      </c>
      <c r="I18" s="87" t="e">
        <f t="shared" si="3"/>
        <v>#DIV/0!</v>
      </c>
      <c r="J18" s="88" t="e">
        <f t="shared" si="4"/>
        <v>#DIV/0!</v>
      </c>
      <c r="K18" s="88" t="e">
        <f t="shared" si="5"/>
        <v>#DIV/0!</v>
      </c>
      <c r="M18" s="64"/>
      <c r="N18" s="76"/>
    </row>
    <row r="19" spans="1:15" ht="33" x14ac:dyDescent="0.25">
      <c r="A19" s="57">
        <v>2.0699999999999998</v>
      </c>
      <c r="B19" s="49" t="s">
        <v>102</v>
      </c>
      <c r="C19" s="50" t="s">
        <v>14</v>
      </c>
      <c r="D19" s="51">
        <v>78.182485</v>
      </c>
      <c r="E19" s="52">
        <v>0</v>
      </c>
      <c r="F19" s="39">
        <f t="shared" si="0"/>
        <v>0</v>
      </c>
      <c r="G19" s="86" t="e">
        <f t="shared" si="1"/>
        <v>#DIV/0!</v>
      </c>
      <c r="H19" s="87" t="e">
        <f t="shared" si="2"/>
        <v>#DIV/0!</v>
      </c>
      <c r="I19" s="87" t="e">
        <f t="shared" si="3"/>
        <v>#DIV/0!</v>
      </c>
      <c r="J19" s="88" t="e">
        <f t="shared" si="4"/>
        <v>#DIV/0!</v>
      </c>
      <c r="K19" s="88" t="e">
        <f t="shared" si="5"/>
        <v>#DIV/0!</v>
      </c>
      <c r="M19" s="64"/>
      <c r="N19" s="76"/>
    </row>
    <row r="20" spans="1:15" ht="27" customHeight="1" x14ac:dyDescent="0.25">
      <c r="A20" s="57">
        <v>2.08</v>
      </c>
      <c r="B20" s="58" t="s">
        <v>103</v>
      </c>
      <c r="C20" s="65" t="s">
        <v>10</v>
      </c>
      <c r="D20" s="66">
        <v>773.36369999999999</v>
      </c>
      <c r="E20" s="67">
        <v>0</v>
      </c>
      <c r="F20" s="39">
        <f t="shared" si="0"/>
        <v>0</v>
      </c>
      <c r="G20" s="86" t="e">
        <f t="shared" si="1"/>
        <v>#DIV/0!</v>
      </c>
      <c r="H20" s="87" t="e">
        <f t="shared" si="2"/>
        <v>#DIV/0!</v>
      </c>
      <c r="I20" s="87" t="e">
        <f t="shared" si="3"/>
        <v>#DIV/0!</v>
      </c>
      <c r="J20" s="88" t="e">
        <f t="shared" si="4"/>
        <v>#DIV/0!</v>
      </c>
      <c r="K20" s="88" t="e">
        <f t="shared" si="5"/>
        <v>#DIV/0!</v>
      </c>
      <c r="M20" s="64"/>
      <c r="N20" s="64"/>
      <c r="O20" s="63"/>
    </row>
    <row r="21" spans="1:15" ht="36" customHeight="1" thickBot="1" x14ac:dyDescent="0.3">
      <c r="A21" s="57">
        <v>2.09</v>
      </c>
      <c r="B21" s="58" t="s">
        <v>104</v>
      </c>
      <c r="C21" s="68" t="s">
        <v>10</v>
      </c>
      <c r="D21" s="69">
        <v>3.05</v>
      </c>
      <c r="E21" s="70">
        <v>0</v>
      </c>
      <c r="F21" s="39">
        <f t="shared" si="0"/>
        <v>0</v>
      </c>
      <c r="G21" s="86" t="e">
        <f t="shared" si="1"/>
        <v>#DIV/0!</v>
      </c>
      <c r="H21" s="87" t="e">
        <f t="shared" si="2"/>
        <v>#DIV/0!</v>
      </c>
      <c r="I21" s="87" t="e">
        <f t="shared" si="3"/>
        <v>#DIV/0!</v>
      </c>
      <c r="J21" s="88" t="e">
        <f t="shared" si="4"/>
        <v>#DIV/0!</v>
      </c>
      <c r="K21" s="88" t="e">
        <f t="shared" si="5"/>
        <v>#DIV/0!</v>
      </c>
      <c r="M21" s="75"/>
      <c r="N21" s="75"/>
    </row>
    <row r="22" spans="1:15" ht="17.25" thickBot="1" x14ac:dyDescent="0.35">
      <c r="A22" s="79">
        <v>3</v>
      </c>
      <c r="B22" s="97" t="s">
        <v>84</v>
      </c>
      <c r="C22" s="80"/>
      <c r="D22" s="80"/>
      <c r="E22" s="80">
        <v>0</v>
      </c>
      <c r="F22" s="81">
        <f t="shared" si="0"/>
        <v>0</v>
      </c>
      <c r="G22" s="98"/>
      <c r="H22" s="99"/>
      <c r="I22" s="99"/>
      <c r="J22" s="100"/>
      <c r="K22" s="100"/>
      <c r="M22" s="75"/>
      <c r="N22" s="75"/>
    </row>
    <row r="23" spans="1:15" ht="16.5" x14ac:dyDescent="0.25">
      <c r="A23" s="57">
        <v>3.01</v>
      </c>
      <c r="B23" s="58" t="s">
        <v>82</v>
      </c>
      <c r="C23" s="59" t="s">
        <v>10</v>
      </c>
      <c r="D23" s="60">
        <v>1512.6</v>
      </c>
      <c r="E23" s="61">
        <v>0</v>
      </c>
      <c r="F23" s="39">
        <f t="shared" si="0"/>
        <v>0</v>
      </c>
      <c r="G23" s="86" t="e">
        <f>+F23/$F$32</f>
        <v>#DIV/0!</v>
      </c>
      <c r="H23" s="87" t="e">
        <f>+G23*$F$33</f>
        <v>#DIV/0!</v>
      </c>
      <c r="I23" s="87" t="e">
        <f>+G23*$F$35</f>
        <v>#DIV/0!</v>
      </c>
      <c r="J23" s="88" t="e">
        <f>+G23*$F$37</f>
        <v>#DIV/0!</v>
      </c>
      <c r="K23" s="88" t="e">
        <f t="shared" si="5"/>
        <v>#DIV/0!</v>
      </c>
      <c r="M23" s="64"/>
      <c r="N23" s="64"/>
      <c r="O23" s="55"/>
    </row>
    <row r="24" spans="1:15" ht="17.25" thickBot="1" x14ac:dyDescent="0.3">
      <c r="A24" s="57">
        <v>3.02</v>
      </c>
      <c r="B24" s="49" t="s">
        <v>83</v>
      </c>
      <c r="C24" s="50" t="s">
        <v>1</v>
      </c>
      <c r="D24" s="51">
        <v>306</v>
      </c>
      <c r="E24" s="52">
        <v>0</v>
      </c>
      <c r="F24" s="39">
        <f t="shared" si="0"/>
        <v>0</v>
      </c>
      <c r="G24" s="86" t="e">
        <f>+F24/$F$32</f>
        <v>#DIV/0!</v>
      </c>
      <c r="H24" s="87" t="e">
        <f>+G24*$F$33</f>
        <v>#DIV/0!</v>
      </c>
      <c r="I24" s="87" t="e">
        <f>+G24*$F$35</f>
        <v>#DIV/0!</v>
      </c>
      <c r="J24" s="88" t="e">
        <f>+G24*$F$37</f>
        <v>#DIV/0!</v>
      </c>
      <c r="K24" s="88" t="e">
        <f t="shared" si="5"/>
        <v>#DIV/0!</v>
      </c>
      <c r="M24" s="64"/>
      <c r="N24" s="64"/>
      <c r="O24" s="54"/>
    </row>
    <row r="25" spans="1:15" ht="17.25" thickBot="1" x14ac:dyDescent="0.35">
      <c r="A25" s="79">
        <v>4</v>
      </c>
      <c r="B25" s="97" t="s">
        <v>85</v>
      </c>
      <c r="C25" s="80"/>
      <c r="D25" s="80"/>
      <c r="E25" s="80">
        <v>0</v>
      </c>
      <c r="F25" s="81">
        <f t="shared" si="0"/>
        <v>0</v>
      </c>
      <c r="G25" s="98"/>
      <c r="H25" s="99"/>
      <c r="I25" s="99"/>
      <c r="J25" s="100"/>
      <c r="K25" s="100"/>
      <c r="M25" s="75"/>
      <c r="N25" s="75"/>
    </row>
    <row r="26" spans="1:15" ht="16.5" x14ac:dyDescent="0.25">
      <c r="A26" s="57">
        <v>4.01</v>
      </c>
      <c r="B26" s="58" t="s">
        <v>86</v>
      </c>
      <c r="C26" s="65" t="s">
        <v>10</v>
      </c>
      <c r="D26" s="60">
        <v>1688.8552999999999</v>
      </c>
      <c r="E26" s="67">
        <v>0</v>
      </c>
      <c r="F26" s="39">
        <f t="shared" si="0"/>
        <v>0</v>
      </c>
      <c r="G26" s="86" t="e">
        <f t="shared" ref="G26:G32" si="6">+F26/$F$32</f>
        <v>#DIV/0!</v>
      </c>
      <c r="H26" s="87" t="e">
        <f t="shared" ref="H26:H32" si="7">+G26*$F$33</f>
        <v>#DIV/0!</v>
      </c>
      <c r="I26" s="87" t="e">
        <f t="shared" ref="I26:I32" si="8">+G26*$F$35</f>
        <v>#DIV/0!</v>
      </c>
      <c r="J26" s="88" t="e">
        <f t="shared" ref="J26:J32" si="9">+G26*$F$37</f>
        <v>#DIV/0!</v>
      </c>
      <c r="K26" s="88" t="e">
        <f t="shared" si="5"/>
        <v>#DIV/0!</v>
      </c>
      <c r="M26" s="64"/>
      <c r="N26" s="64"/>
      <c r="O26" s="63"/>
    </row>
    <row r="27" spans="1:15" ht="16.5" x14ac:dyDescent="0.25">
      <c r="A27" s="57">
        <v>4.0199999999999996</v>
      </c>
      <c r="B27" s="58" t="s">
        <v>87</v>
      </c>
      <c r="C27" s="65" t="s">
        <v>10</v>
      </c>
      <c r="D27" s="66">
        <v>493.65</v>
      </c>
      <c r="E27" s="67">
        <v>0</v>
      </c>
      <c r="F27" s="39">
        <f t="shared" si="0"/>
        <v>0</v>
      </c>
      <c r="G27" s="86" t="e">
        <f t="shared" si="6"/>
        <v>#DIV/0!</v>
      </c>
      <c r="H27" s="87" t="e">
        <f t="shared" si="7"/>
        <v>#DIV/0!</v>
      </c>
      <c r="I27" s="87" t="e">
        <f t="shared" si="8"/>
        <v>#DIV/0!</v>
      </c>
      <c r="J27" s="88" t="e">
        <f t="shared" si="9"/>
        <v>#DIV/0!</v>
      </c>
      <c r="K27" s="88" t="e">
        <f t="shared" si="5"/>
        <v>#DIV/0!</v>
      </c>
      <c r="M27" s="64"/>
      <c r="N27" s="64"/>
      <c r="O27" s="56"/>
    </row>
    <row r="28" spans="1:15" ht="16.5" x14ac:dyDescent="0.25">
      <c r="A28" s="57">
        <v>4.03</v>
      </c>
      <c r="B28" s="58" t="s">
        <v>88</v>
      </c>
      <c r="C28" s="65" t="s">
        <v>10</v>
      </c>
      <c r="D28" s="60">
        <v>802.33489999999995</v>
      </c>
      <c r="E28" s="67">
        <v>0</v>
      </c>
      <c r="F28" s="39">
        <f t="shared" si="0"/>
        <v>0</v>
      </c>
      <c r="G28" s="86" t="e">
        <f t="shared" si="6"/>
        <v>#DIV/0!</v>
      </c>
      <c r="H28" s="87" t="e">
        <f t="shared" si="7"/>
        <v>#DIV/0!</v>
      </c>
      <c r="I28" s="87" t="e">
        <f t="shared" si="8"/>
        <v>#DIV/0!</v>
      </c>
      <c r="J28" s="88" t="e">
        <f t="shared" si="9"/>
        <v>#DIV/0!</v>
      </c>
      <c r="K28" s="88" t="e">
        <f t="shared" si="5"/>
        <v>#DIV/0!</v>
      </c>
      <c r="M28" s="64"/>
      <c r="N28" s="64"/>
      <c r="O28" s="62"/>
    </row>
    <row r="29" spans="1:15" ht="16.5" x14ac:dyDescent="0.25">
      <c r="A29" s="57">
        <v>4.04</v>
      </c>
      <c r="B29" s="58" t="s">
        <v>89</v>
      </c>
      <c r="C29" s="65" t="s">
        <v>10</v>
      </c>
      <c r="D29" s="66">
        <v>246.86699999999999</v>
      </c>
      <c r="E29" s="67">
        <v>0</v>
      </c>
      <c r="F29" s="39">
        <f t="shared" si="0"/>
        <v>0</v>
      </c>
      <c r="G29" s="86" t="e">
        <f t="shared" si="6"/>
        <v>#DIV/0!</v>
      </c>
      <c r="H29" s="87" t="e">
        <f t="shared" si="7"/>
        <v>#DIV/0!</v>
      </c>
      <c r="I29" s="87" t="e">
        <f t="shared" si="8"/>
        <v>#DIV/0!</v>
      </c>
      <c r="J29" s="88" t="e">
        <f t="shared" si="9"/>
        <v>#DIV/0!</v>
      </c>
      <c r="K29" s="88" t="e">
        <f t="shared" si="5"/>
        <v>#DIV/0!</v>
      </c>
      <c r="M29" s="64"/>
      <c r="N29" s="64"/>
      <c r="O29" s="56"/>
    </row>
    <row r="30" spans="1:15" ht="16.5" x14ac:dyDescent="0.25">
      <c r="A30" s="57">
        <v>4.05</v>
      </c>
      <c r="B30" s="58" t="s">
        <v>90</v>
      </c>
      <c r="C30" s="65" t="s">
        <v>1</v>
      </c>
      <c r="D30" s="66">
        <v>218</v>
      </c>
      <c r="E30" s="67">
        <v>0</v>
      </c>
      <c r="F30" s="39">
        <f t="shared" si="0"/>
        <v>0</v>
      </c>
      <c r="G30" s="86" t="e">
        <f t="shared" si="6"/>
        <v>#DIV/0!</v>
      </c>
      <c r="H30" s="87" t="e">
        <f t="shared" si="7"/>
        <v>#DIV/0!</v>
      </c>
      <c r="I30" s="87" t="e">
        <f t="shared" si="8"/>
        <v>#DIV/0!</v>
      </c>
      <c r="J30" s="88" t="e">
        <f t="shared" si="9"/>
        <v>#DIV/0!</v>
      </c>
      <c r="K30" s="88" t="e">
        <f t="shared" si="5"/>
        <v>#DIV/0!</v>
      </c>
      <c r="M30" s="64"/>
      <c r="N30" s="64"/>
      <c r="O30" s="53"/>
    </row>
    <row r="31" spans="1:15" ht="16.5" x14ac:dyDescent="0.25">
      <c r="A31" s="57">
        <v>4.0599999999999996</v>
      </c>
      <c r="B31" s="58" t="s">
        <v>91</v>
      </c>
      <c r="C31" s="65" t="s">
        <v>1</v>
      </c>
      <c r="D31" s="66">
        <v>58</v>
      </c>
      <c r="E31" s="67">
        <v>0</v>
      </c>
      <c r="F31" s="39">
        <f t="shared" si="0"/>
        <v>0</v>
      </c>
      <c r="G31" s="86" t="e">
        <f t="shared" si="6"/>
        <v>#DIV/0!</v>
      </c>
      <c r="H31" s="87" t="e">
        <f t="shared" si="7"/>
        <v>#DIV/0!</v>
      </c>
      <c r="I31" s="87" t="e">
        <f t="shared" si="8"/>
        <v>#DIV/0!</v>
      </c>
      <c r="J31" s="88" t="e">
        <f t="shared" si="9"/>
        <v>#DIV/0!</v>
      </c>
      <c r="K31" s="88" t="e">
        <f t="shared" si="5"/>
        <v>#DIV/0!</v>
      </c>
      <c r="M31" s="75"/>
      <c r="N31" s="78"/>
    </row>
    <row r="32" spans="1:15" ht="15.75" x14ac:dyDescent="0.25">
      <c r="A32" s="103"/>
      <c r="B32" s="101" t="s">
        <v>16</v>
      </c>
      <c r="C32" s="104"/>
      <c r="D32" s="105"/>
      <c r="E32" s="102">
        <v>0</v>
      </c>
      <c r="F32" s="102">
        <f>SUM(F11:F31)</f>
        <v>0</v>
      </c>
      <c r="G32" s="106" t="e">
        <f t="shared" si="6"/>
        <v>#DIV/0!</v>
      </c>
      <c r="H32" s="107" t="e">
        <f t="shared" si="7"/>
        <v>#DIV/0!</v>
      </c>
      <c r="I32" s="107" t="e">
        <f t="shared" si="8"/>
        <v>#DIV/0!</v>
      </c>
      <c r="J32" s="108" t="e">
        <f t="shared" si="9"/>
        <v>#DIV/0!</v>
      </c>
      <c r="K32" s="108" t="e">
        <f t="shared" si="5"/>
        <v>#DIV/0!</v>
      </c>
    </row>
    <row r="33" spans="1:8" ht="15.75" x14ac:dyDescent="0.25">
      <c r="A33" s="1"/>
      <c r="B33" s="12" t="s">
        <v>17</v>
      </c>
      <c r="C33" s="13"/>
      <c r="D33" s="23"/>
      <c r="E33" s="14">
        <v>0</v>
      </c>
      <c r="F33" s="15">
        <f>F32*0.25</f>
        <v>0</v>
      </c>
    </row>
    <row r="34" spans="1:8" ht="15.75" x14ac:dyDescent="0.25">
      <c r="A34" s="1"/>
      <c r="B34" s="12" t="s">
        <v>8</v>
      </c>
      <c r="C34" s="16"/>
      <c r="D34" s="17"/>
      <c r="E34" s="15">
        <v>0</v>
      </c>
      <c r="F34" s="15">
        <f>+F32+F33</f>
        <v>0</v>
      </c>
    </row>
    <row r="35" spans="1:8" ht="15.75" x14ac:dyDescent="0.25">
      <c r="A35" s="1"/>
      <c r="B35" s="12" t="s">
        <v>18</v>
      </c>
      <c r="C35" s="18"/>
      <c r="D35" s="17"/>
      <c r="E35" s="15">
        <v>0</v>
      </c>
      <c r="F35" s="15">
        <f>+F32*0.05*0.16</f>
        <v>0</v>
      </c>
    </row>
    <row r="36" spans="1:8" ht="15.75" x14ac:dyDescent="0.25">
      <c r="A36" s="1"/>
      <c r="B36" s="12" t="s">
        <v>9</v>
      </c>
      <c r="C36" s="18"/>
      <c r="D36" s="17"/>
      <c r="E36" s="15">
        <v>0</v>
      </c>
      <c r="F36" s="15">
        <f>F35+F34</f>
        <v>0</v>
      </c>
      <c r="H36" s="73"/>
    </row>
    <row r="37" spans="1:8" ht="15.75" x14ac:dyDescent="0.25">
      <c r="A37" s="1"/>
      <c r="B37" s="47"/>
      <c r="C37" s="1"/>
      <c r="D37" s="1"/>
      <c r="E37" s="46"/>
      <c r="F37" s="109"/>
    </row>
    <row r="38" spans="1:8" ht="15.75" x14ac:dyDescent="0.25">
      <c r="A38" s="1"/>
      <c r="B38" s="47"/>
      <c r="C38" s="1"/>
      <c r="D38" s="1"/>
      <c r="E38" s="1"/>
      <c r="F38" s="110"/>
    </row>
    <row r="39" spans="1:8" x14ac:dyDescent="0.25">
      <c r="A39" s="1"/>
      <c r="B39" s="1"/>
      <c r="C39" s="1"/>
      <c r="D39" s="1"/>
      <c r="E39" s="1"/>
    </row>
    <row r="40" spans="1:8" x14ac:dyDescent="0.25">
      <c r="A40" s="1"/>
      <c r="B40" s="1"/>
      <c r="C40" s="1"/>
      <c r="D40" s="1"/>
      <c r="E40" s="1"/>
      <c r="F40" s="1"/>
    </row>
    <row r="41" spans="1:8" x14ac:dyDescent="0.25">
      <c r="A41" s="1"/>
      <c r="B41" s="21" t="s">
        <v>92</v>
      </c>
      <c r="C41" s="1"/>
      <c r="D41" s="1"/>
      <c r="E41" s="1"/>
      <c r="F41" s="1"/>
    </row>
    <row r="42" spans="1:8" x14ac:dyDescent="0.25">
      <c r="A42" s="1"/>
      <c r="B42" s="22" t="s">
        <v>93</v>
      </c>
      <c r="C42" s="1"/>
      <c r="D42" s="1"/>
      <c r="E42" s="1"/>
      <c r="F42" s="1"/>
    </row>
    <row r="43" spans="1:8" x14ac:dyDescent="0.25">
      <c r="A43" s="1"/>
      <c r="B43" s="22" t="s">
        <v>22</v>
      </c>
      <c r="C43" s="1"/>
      <c r="D43" s="1"/>
      <c r="E43" s="1"/>
      <c r="F43" s="1"/>
    </row>
    <row r="44" spans="1:8" x14ac:dyDescent="0.25">
      <c r="A44" s="1"/>
      <c r="B44" s="22" t="s">
        <v>94</v>
      </c>
      <c r="C44" s="1"/>
      <c r="D44" s="1"/>
      <c r="E44" s="1"/>
      <c r="F44" s="1"/>
    </row>
    <row r="45" spans="1:8" x14ac:dyDescent="0.25">
      <c r="A45" s="1"/>
      <c r="B45" s="1"/>
      <c r="C45" s="1"/>
      <c r="D45" s="1"/>
      <c r="E45" s="1"/>
      <c r="F45" s="1"/>
    </row>
  </sheetData>
  <mergeCells count="2">
    <mergeCell ref="A5:F5"/>
    <mergeCell ref="A6:F7"/>
  </mergeCells>
  <conditionalFormatting sqref="A25:B25 A22:B22 A12:B12 A10:B10">
    <cfRule type="cellIs" dxfId="0" priority="1" operator="equal">
      <formula>"ESCRIBA AQUÍ EL NOMBRE DEL CAPITULO"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ppto final</vt:lpstr>
      <vt:lpstr>Hoja1</vt:lpstr>
      <vt:lpstr>Hoja2</vt:lpstr>
      <vt:lpstr>Hoja1!Área_de_impresión</vt:lpstr>
      <vt:lpstr>Hoja2!Área_de_impresión</vt:lpstr>
      <vt:lpstr>'ppto final'!Títulos_a_imprimir</vt:lpstr>
    </vt:vector>
  </TitlesOfParts>
  <Company>UCAUCA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UNICAUCA</dc:creator>
  <cp:lastModifiedBy>Luffi</cp:lastModifiedBy>
  <cp:lastPrinted>2015-12-22T15:05:36Z</cp:lastPrinted>
  <dcterms:created xsi:type="dcterms:W3CDTF">2013-03-11T09:46:09Z</dcterms:created>
  <dcterms:modified xsi:type="dcterms:W3CDTF">2015-12-23T00:14:41Z</dcterms:modified>
</cp:coreProperties>
</file>